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RFIRST\Shared\BAR_usershare\Reserv\Шевчук\МАТЮШКО\"/>
    </mc:Choice>
  </mc:AlternateContent>
  <bookViews>
    <workbookView xWindow="480" yWindow="60" windowWidth="15600" windowHeight="11760"/>
  </bookViews>
  <sheets>
    <sheet name="КП по доходам" sheetId="2" r:id="rId1"/>
  </sheets>
  <calcPr calcId="152511"/>
</workbook>
</file>

<file path=xl/calcChain.xml><?xml version="1.0" encoding="utf-8"?>
<calcChain xmlns="http://schemas.openxmlformats.org/spreadsheetml/2006/main">
  <c r="R55" i="2" l="1"/>
  <c r="S54" i="2" l="1"/>
  <c r="S53" i="2"/>
  <c r="R50" i="2"/>
  <c r="R41" i="2"/>
  <c r="R23" i="2"/>
  <c r="Q23" i="2"/>
  <c r="Q12" i="2"/>
  <c r="Q55" i="2" l="1"/>
  <c r="Q45" i="2" l="1"/>
  <c r="R45" i="2"/>
  <c r="Q36" i="2"/>
  <c r="R36" i="2"/>
  <c r="R18" i="2" l="1"/>
  <c r="Q18" i="2"/>
  <c r="R63" i="2"/>
  <c r="Q63" i="2"/>
  <c r="Q50" i="2"/>
  <c r="S45" i="2" l="1"/>
  <c r="R31" i="2"/>
  <c r="S63" i="2" l="1"/>
  <c r="S36" i="2"/>
  <c r="S49" i="2"/>
  <c r="Q31" i="2"/>
  <c r="S31" i="2" s="1"/>
  <c r="S18" i="2"/>
  <c r="S12" i="2" l="1"/>
  <c r="R71" i="2"/>
  <c r="Q71" i="2"/>
  <c r="Q52" i="2" s="1"/>
  <c r="S55" i="2"/>
  <c r="R68" i="2"/>
  <c r="Q68" i="2"/>
  <c r="S68" i="2" l="1"/>
  <c r="R52" i="2"/>
  <c r="Q41" i="2"/>
  <c r="S41" i="2" s="1"/>
  <c r="R28" i="2"/>
  <c r="Q28" i="2"/>
  <c r="S28" i="2" l="1"/>
  <c r="S23" i="2"/>
  <c r="S52" i="2"/>
  <c r="R77" i="2"/>
  <c r="Q11" i="2"/>
  <c r="Q77" i="2" s="1"/>
  <c r="S77" i="2" l="1"/>
  <c r="S11" i="2"/>
</calcChain>
</file>

<file path=xl/sharedStrings.xml><?xml version="1.0" encoding="utf-8"?>
<sst xmlns="http://schemas.openxmlformats.org/spreadsheetml/2006/main" count="209" uniqueCount="179">
  <si>
    <t>Итого:</t>
  </si>
  <si>
    <t/>
  </si>
  <si>
    <t>00000000000000000000</t>
  </si>
  <si>
    <t>00020705020050000180</t>
  </si>
  <si>
    <t>Прочие безвозмездные поступления в бюджеты муниципальных районов</t>
  </si>
  <si>
    <t>00020705000050000180</t>
  </si>
  <si>
    <t>ПРОЧИЕ БЕЗВОЗМЕЗДНЫЕ ПОСТУПЛЕНИЯ</t>
  </si>
  <si>
    <t>00020700000000000180</t>
  </si>
  <si>
    <t>00020204999050000151</t>
  </si>
  <si>
    <t>00020204999000000151</t>
  </si>
  <si>
    <t>00020204014050000151</t>
  </si>
  <si>
    <t>00020204014000000151</t>
  </si>
  <si>
    <t>Иные межбюджетные трансферты</t>
  </si>
  <si>
    <t>00020204000000000151</t>
  </si>
  <si>
    <t>00020204000000000000</t>
  </si>
  <si>
    <t>Субвенции бюджетам субъектов Российской Федерации и муниципальных образований</t>
  </si>
  <si>
    <t>00020203000000000151</t>
  </si>
  <si>
    <t>00020203000000000000</t>
  </si>
  <si>
    <t>Субсидии бюджетам бюджетной системы Российской Федерации (межбюджетные субсидии)</t>
  </si>
  <si>
    <t>00020201001050000151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</si>
  <si>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</si>
  <si>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</si>
  <si>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</si>
  <si>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</si>
  <si>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</si>
  <si>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ШТРАФЫ, САНКЦИИ, ВОЗМЕЩЕНИЕ УЩЕРБА</t>
  </si>
  <si>
    <t>00011600000000000000</t>
  </si>
  <si>
    <t>00011406013130000430</t>
  </si>
  <si>
    <t>00011406000000000430</t>
  </si>
  <si>
    <t>ДОХОДЫ ОТ ПРОДАЖИ МАТЕРИАЛЬНЫХ И НЕМАТЕРИАЛЬНЫХ АКТИВОВ</t>
  </si>
  <si>
    <t>00011400000000000000</t>
  </si>
  <si>
    <t>00011302995050000130</t>
  </si>
  <si>
    <t>00011302990000000130</t>
  </si>
  <si>
    <t>00011302065050000130</t>
  </si>
  <si>
    <t>00011302060000000130</t>
  </si>
  <si>
    <t>00011301995050000130</t>
  </si>
  <si>
    <t>00011301000000000130</t>
  </si>
  <si>
    <t>ДОХОДЫ ОТ ОКАЗАНИЯ ПЛАТНЫХ УСЛУГ (РАБОТ) И КОМПЕНСАЦИИ ЗАТРАТ ГОСУДАРСТВА</t>
  </si>
  <si>
    <t>00011300000000000000</t>
  </si>
  <si>
    <t>00011201000000000000</t>
  </si>
  <si>
    <t>ПЛАТЕЖИ ПРИ ПОЛЬЗОВАНИИ ПРИРОДНЫМИ РЕСУРСАМИ</t>
  </si>
  <si>
    <t>00011200000000000000</t>
  </si>
  <si>
    <t>00011105000000000120</t>
  </si>
  <si>
    <t>00011105000000000000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</si>
  <si>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</si>
  <si>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</si>
  <si>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Государственная пошлина за выдачу разрешения на установку рекламной конструкции</t>
  </si>
  <si>
    <t>00010807150010000110</t>
  </si>
  <si>
    <t>00010803010010000110</t>
  </si>
  <si>
    <t>00010803000010000110</t>
  </si>
  <si>
    <t>ГОСУДАРСТВЕННАЯ ПОШЛИНА</t>
  </si>
  <si>
    <t>00010800000000000000</t>
  </si>
  <si>
    <t>00010504020020000110</t>
  </si>
  <si>
    <t>00010504000020000110</t>
  </si>
  <si>
    <t>Единый сельскохозяйственный налог</t>
  </si>
  <si>
    <t>00010503010010000110</t>
  </si>
  <si>
    <t>00010503000010000110</t>
  </si>
  <si>
    <t>Единый налог на вмененный доход для отдельных видов деятельности</t>
  </si>
  <si>
    <t>00010502000020000110</t>
  </si>
  <si>
    <t>00010502000000000000</t>
  </si>
  <si>
    <t>НАЛОГИ НА СОВОКУПНЫЙ ДОХОД</t>
  </si>
  <si>
    <t>00010500000000000000</t>
  </si>
  <si>
    <t>00010302000010000110</t>
  </si>
  <si>
    <t>00010302000000000000</t>
  </si>
  <si>
    <t>НАЛОГИ НА ТОВАРЫ (РАБОТЫ, УСЛУГИ), РЕАЛИЗУЕМЫЕ НА ТЕРРИТОРИИ РОССИЙСКОЙ ФЕДЕРАЦИИ</t>
  </si>
  <si>
    <t>00010300000000000000</t>
  </si>
  <si>
    <t>00010102000010000110</t>
  </si>
  <si>
    <t>00010102000000000000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</si>
  <si>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</si>
  <si>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</si>
  <si>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</si>
  <si>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</si>
  <si>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Март</t>
  </si>
  <si>
    <t>Февраль</t>
  </si>
  <si>
    <t>Январь</t>
  </si>
  <si>
    <t>средств</t>
  </si>
  <si>
    <t>Код</t>
  </si>
  <si>
    <t>Тип</t>
  </si>
  <si>
    <t>тыс.рублей</t>
  </si>
  <si>
    <t>Наименование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</si>
  <si>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</si>
  <si>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</si>
  <si>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</si>
  <si>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</t>
  </si>
  <si>
    <t>000 1 01 02010 01 0000 110</t>
  </si>
  <si>
    <t>000 1 01 02020 01 0000 110</t>
  </si>
  <si>
    <t>000 1 01 02030 01 0000 110</t>
  </si>
  <si>
    <t>000 1 01 02040 01 0000 110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</si>
  <si>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</si>
  <si>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</si>
  <si>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</si>
  <si>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</si>
  <si>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</si>
  <si>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000 1 03 02240 01 0000 110</t>
  </si>
  <si>
    <t>000 1 03 02250 01 0000 110</t>
  </si>
  <si>
    <t>000 1 03 02260 01 0000 110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</si>
  <si>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</si>
  <si>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</si>
  <si>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000 1 05 03010 01 0000 110</t>
  </si>
  <si>
    <t>000 1 05 02010 02 0000 110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</si>
  <si>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</si>
  <si>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</si>
  <si>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000 1 08 07150 01 0000 110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</si>
  <si>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</si>
  <si>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</si>
  <si>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 </t>
  </si>
  <si>
    <t>000 1 11 05013 13 0000 120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</si>
  <si>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</si>
  <si>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</si>
  <si>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</si>
  <si>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</si>
  <si>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</si>
  <si>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000 1 12 01010 01 0000 120</t>
  </si>
  <si>
    <t>000 1 12 01030 01 0000 120</t>
  </si>
  <si>
    <t>Прочие доходы от компенсации затрат бюджетов муниципальных районов</t>
  </si>
  <si>
    <t>000 1 13 02995 05 0000 130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</si>
  <si>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</si>
  <si>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</si>
  <si>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</si>
  <si>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</si>
  <si>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</si>
  <si>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</si>
  <si>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Дотации бюджетам муниципальных районов на выравнивание бюджетной обеспеченности</t>
  </si>
  <si>
    <t>000 2 02 01001 05 0000 151</t>
  </si>
  <si>
    <t>Субсидии бюджетам муниципальных районов на на софинансирование капитальных вложений в объекты муниципальной собственности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</si>
  <si>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</si>
  <si>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Прочие субсидии бюджетам муниципальных районов</t>
  </si>
  <si>
    <t>000 2 02 02000 00 0000 151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</si>
  <si>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</si>
  <si>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</si>
  <si>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</si>
  <si>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</si>
  <si>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</si>
  <si>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000 2 07 05020 05 0000 180</t>
  </si>
  <si>
    <t>000 2 07 05030 05 0000 180</t>
  </si>
  <si>
    <t>% исполнения</t>
  </si>
  <si>
    <t>Субсидии бюджетам на поддержку отрасли культуры</t>
  </si>
  <si>
    <t>Субсидии  бюджетам на обеспечение развития и укрепления материально-технической базы муниципальных домов культуры</t>
  </si>
  <si>
    <t>000 1 11 05013 05 0000 120</t>
  </si>
  <si>
    <t>000 2 02 35120 05 0000 151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</si>
  <si>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</si>
  <si>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</si>
  <si>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</si>
  <si>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</si>
  <si>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</si>
  <si>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</si>
  <si>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000 2 02 25555 05 0000 151</t>
  </si>
  <si>
    <t>000 2 02 25519 05 0000 151</t>
  </si>
  <si>
    <t>000 2 02 25558 05 0000 151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</si>
  <si>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</si>
  <si>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</si>
  <si>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</si>
  <si>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000 2 18 60010 05 0000 151</t>
  </si>
  <si>
    <t>ПРОЧИЕ НЕНАЛОГОВЫЕ ДОХОДЫ</t>
  </si>
  <si>
    <t>Невыясненные поступления, зачисляемые в бюджеты муниципальных районов</t>
  </si>
  <si>
    <t>000 1 17 01050 05 0000 180</t>
  </si>
  <si>
    <t>000 1 17 00000 00 0000 000</t>
  </si>
  <si>
    <t>000 1 12 01041 01 0000 120</t>
  </si>
  <si>
    <t xml:space="preserve">Плата за размещение отходов производства </t>
  </si>
  <si>
    <t>000 1 14 02052 05 0000 410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</si>
  <si>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 </t>
  </si>
  <si>
    <t>000 2 02 25527 05 0000 151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</si>
  <si>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</si>
  <si>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000 2 02 20216 05 0000 151</t>
  </si>
  <si>
    <t>000 2 02 20999 05 0000 151</t>
  </si>
  <si>
    <t>000 2 0235118 05 0000 151</t>
  </si>
  <si>
    <t>000 2 02 30024 05 0000 151</t>
  </si>
  <si>
    <t>000 2 02 40014 05 0000 151</t>
  </si>
  <si>
    <t>000 2 02 40999 05 0000 151</t>
  </si>
  <si>
    <t>000 1 12 01042 01 0000 120</t>
  </si>
  <si>
    <t>Плата за размещение твердых коммунальных отходов</t>
  </si>
  <si>
    <t>План на 2019 год</t>
  </si>
  <si>
    <t>Налог, взимаемый в связи с применением упрощенной системы налогообложения</t>
  </si>
  <si>
    <t>000 1 05 01000 00 0000 110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</si>
  <si>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</si>
  <si>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000 1 01 02050 01 0000 110</t>
  </si>
  <si>
    <t>000 2 02 27112 05 0000 151</t>
  </si>
  <si>
    <t xml:space="preserve"> Сведения о фактически полученных доходах бюджета Барабинского района на 01.07.2019 г</t>
  </si>
  <si>
    <t>кассовое исполнение на 01.07.2019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</si>
</sst>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000000"/>
    <numFmt numFmtId="166" formatCode="0000000"/>
    <numFmt numFmtId="167" formatCode="00\.00\.00"/>
    <numFmt numFmtId="168" formatCode="#,##0.0_ ;[Red]\-#,##0.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u/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color rgb="FFFF0000"/>
      <name val="Arial"/>
      <family val="2"/>
      <charset val="204"/>
    </font>
    <font>
      <sz val="8"/>
      <name val="Arial Cyr"/>
      <family val="2"/>
      <charset val="204"/>
    </font>
    <font>
      <sz val="8"/>
      <color theme="1"/>
      <name val="Times New Roman"/>
      <family val="1"/>
      <charset val="204"/>
    </font>
    <font>
      <sz val="7"/>
      <name val="Arial Cyr"/>
      <charset val="204"/>
    </font>
    <font>
      <sz val="8"/>
      <name val="Arial Cyr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166" fontId="2" fillId="0" borderId="4" xfId="1" applyNumberFormat="1" applyFont="1" applyFill="1" applyBorder="1" applyAlignment="1" applyProtection="1">
      <alignment horizontal="right"/>
      <protection hidden="1"/>
    </xf>
    <xf numFmtId="166" fontId="2" fillId="0" borderId="3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alignment horizontal="right" wrapText="1"/>
      <protection hidden="1"/>
    </xf>
    <xf numFmtId="0" fontId="4" fillId="0" borderId="8" xfId="1" applyNumberFormat="1" applyFont="1" applyFill="1" applyBorder="1" applyAlignment="1" applyProtection="1">
      <alignment horizontal="center" vertical="top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wrapText="1"/>
      <protection hidden="1"/>
    </xf>
    <xf numFmtId="0" fontId="4" fillId="0" borderId="11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40" fontId="4" fillId="0" borderId="4" xfId="1" applyNumberFormat="1" applyFont="1" applyFill="1" applyBorder="1" applyAlignment="1" applyProtection="1">
      <protection hidden="1"/>
    </xf>
    <xf numFmtId="0" fontId="8" fillId="0" borderId="0" xfId="1" applyFo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7" fillId="0" borderId="0" xfId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4" fontId="2" fillId="0" borderId="4" xfId="1" applyNumberFormat="1" applyFont="1" applyFill="1" applyBorder="1" applyAlignment="1" applyProtection="1">
      <protection hidden="1"/>
    </xf>
    <xf numFmtId="4" fontId="2" fillId="0" borderId="4" xfId="1" applyNumberFormat="1" applyFont="1" applyBorder="1"/>
    <xf numFmtId="0" fontId="5" fillId="0" borderId="7" xfId="1" applyNumberFormat="1" applyFont="1" applyFill="1" applyBorder="1" applyAlignment="1" applyProtection="1">
      <alignment horizontal="right" wrapText="1"/>
      <protection hidden="1"/>
    </xf>
    <xf numFmtId="164" fontId="11" fillId="0" borderId="4" xfId="1" applyNumberFormat="1" applyFont="1" applyFill="1" applyBorder="1" applyAlignment="1" applyProtection="1">
      <alignment wrapText="1"/>
      <protection hidden="1"/>
    </xf>
    <xf numFmtId="164" fontId="6" fillId="0" borderId="4" xfId="1" applyNumberFormat="1" applyFont="1" applyFill="1" applyBorder="1" applyAlignment="1" applyProtection="1">
      <alignment wrapText="1"/>
      <protection hidden="1"/>
    </xf>
    <xf numFmtId="0" fontId="2" fillId="0" borderId="7" xfId="1" applyNumberFormat="1" applyFont="1" applyFill="1" applyBorder="1" applyAlignment="1" applyProtection="1">
      <alignment horizontal="right" wrapText="1"/>
      <protection hidden="1"/>
    </xf>
    <xf numFmtId="0" fontId="5" fillId="0" borderId="7" xfId="1" applyNumberFormat="1" applyFont="1" applyFill="1" applyBorder="1" applyAlignment="1" applyProtection="1">
      <alignment horizontal="right" wrapText="1"/>
      <protection hidden="1"/>
    </xf>
    <xf numFmtId="0" fontId="12" fillId="0" borderId="4" xfId="0" applyFont="1" applyFill="1" applyBorder="1" applyAlignment="1">
      <alignment horizontal="left" vertical="top" wrapText="1"/>
    </xf>
    <xf numFmtId="164" fontId="4" fillId="0" borderId="4" xfId="1" applyNumberFormat="1" applyFont="1" applyFill="1" applyBorder="1" applyAlignment="1" applyProtection="1">
      <alignment wrapText="1"/>
      <protection hidden="1"/>
    </xf>
    <xf numFmtId="0" fontId="1" fillId="0" borderId="0" xfId="1" applyFont="1"/>
    <xf numFmtId="0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4" xfId="1" applyNumberFormat="1" applyFont="1" applyFill="1" applyBorder="1" applyAlignment="1" applyProtection="1">
      <alignment wrapText="1"/>
      <protection hidden="1"/>
    </xf>
    <xf numFmtId="0" fontId="5" fillId="0" borderId="7" xfId="1" applyNumberFormat="1" applyFont="1" applyFill="1" applyBorder="1" applyAlignment="1" applyProtection="1">
      <alignment horizontal="right" wrapText="1"/>
      <protection hidden="1"/>
    </xf>
    <xf numFmtId="167" fontId="5" fillId="0" borderId="4" xfId="1" applyNumberFormat="1" applyFont="1" applyFill="1" applyBorder="1" applyAlignment="1" applyProtection="1">
      <alignment wrapText="1"/>
      <protection hidden="1"/>
    </xf>
    <xf numFmtId="0" fontId="13" fillId="0" borderId="0" xfId="0" applyFont="1" applyAlignment="1">
      <alignment horizontal="right" vertical="center"/>
    </xf>
    <xf numFmtId="166" fontId="2" fillId="0" borderId="12" xfId="1" applyNumberFormat="1" applyFont="1" applyFill="1" applyBorder="1" applyAlignment="1" applyProtection="1">
      <alignment horizontal="right"/>
      <protection hidden="1"/>
    </xf>
    <xf numFmtId="166" fontId="2" fillId="0" borderId="13" xfId="1" applyNumberFormat="1" applyFont="1" applyFill="1" applyBorder="1" applyAlignment="1" applyProtection="1">
      <alignment horizontal="right"/>
      <protection hidden="1"/>
    </xf>
    <xf numFmtId="49" fontId="15" fillId="0" borderId="4" xfId="0" applyNumberFormat="1" applyFont="1" applyFill="1" applyBorder="1" applyAlignment="1">
      <alignment horizontal="right" vertical="center" wrapText="1"/>
    </xf>
    <xf numFmtId="0" fontId="15" fillId="0" borderId="4" xfId="0" applyNumberFormat="1" applyFont="1" applyFill="1" applyBorder="1" applyAlignment="1">
      <alignment horizontal="left" vertical="center" wrapText="1"/>
    </xf>
    <xf numFmtId="168" fontId="4" fillId="0" borderId="4" xfId="1" applyNumberFormat="1" applyFont="1" applyFill="1" applyBorder="1" applyAlignment="1" applyProtection="1">
      <alignment wrapText="1"/>
      <protection hidden="1"/>
    </xf>
    <xf numFmtId="166" fontId="2" fillId="0" borderId="5" xfId="1" applyNumberFormat="1" applyFont="1" applyFill="1" applyBorder="1" applyAlignment="1" applyProtection="1">
      <alignment horizontal="right"/>
      <protection hidden="1"/>
    </xf>
    <xf numFmtId="0" fontId="4" fillId="0" borderId="4" xfId="1" applyNumberFormat="1" applyFont="1" applyFill="1" applyBorder="1" applyAlignment="1" applyProtection="1">
      <alignment horizontal="center" wrapText="1"/>
      <protection hidden="1"/>
    </xf>
    <xf numFmtId="0" fontId="4" fillId="0" borderId="4" xfId="1" applyNumberFormat="1" applyFont="1" applyFill="1" applyBorder="1" applyAlignment="1" applyProtection="1">
      <alignment horizontal="centerContinuous" wrapText="1"/>
      <protection hidden="1"/>
    </xf>
    <xf numFmtId="0" fontId="4" fillId="0" borderId="4" xfId="1" applyNumberFormat="1" applyFont="1" applyFill="1" applyBorder="1" applyAlignment="1" applyProtection="1">
      <alignment horizontal="centerContinuous"/>
      <protection hidden="1"/>
    </xf>
    <xf numFmtId="0" fontId="4" fillId="0" borderId="4" xfId="1" applyNumberFormat="1" applyFont="1" applyFill="1" applyBorder="1" applyAlignment="1" applyProtection="1">
      <alignment horizontal="center" vertical="top" wrapText="1"/>
      <protection hidden="1"/>
    </xf>
    <xf numFmtId="0" fontId="9" fillId="0" borderId="4" xfId="1" applyNumberFormat="1" applyFont="1" applyFill="1" applyBorder="1" applyAlignment="1" applyProtection="1">
      <alignment horizontal="center" vertical="top" wrapText="1"/>
      <protection hidden="1"/>
    </xf>
    <xf numFmtId="0" fontId="4" fillId="0" borderId="4" xfId="1" applyNumberFormat="1" applyFont="1" applyFill="1" applyBorder="1" applyAlignment="1" applyProtection="1">
      <alignment horizontal="left" wrapText="1"/>
      <protection hidden="1"/>
    </xf>
    <xf numFmtId="0" fontId="5" fillId="0" borderId="4" xfId="1" applyNumberFormat="1" applyFont="1" applyFill="1" applyBorder="1" applyAlignment="1" applyProtection="1">
      <alignment horizontal="left" wrapText="1"/>
      <protection hidden="1"/>
    </xf>
    <xf numFmtId="4" fontId="12" fillId="0" borderId="4" xfId="0" applyNumberFormat="1" applyFont="1" applyFill="1" applyBorder="1" applyAlignment="1">
      <alignment horizontal="center"/>
    </xf>
    <xf numFmtId="49" fontId="15" fillId="0" borderId="4" xfId="0" applyNumberFormat="1" applyFont="1" applyFill="1" applyBorder="1" applyAlignment="1">
      <alignment horizontal="left" vertical="center" wrapText="1"/>
    </xf>
    <xf numFmtId="0" fontId="14" fillId="0" borderId="4" xfId="0" applyNumberFormat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 applyProtection="1">
      <alignment horizontal="left"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0" fontId="4" fillId="0" borderId="4" xfId="1" applyNumberFormat="1" applyFont="1" applyFill="1" applyBorder="1" applyAlignment="1" applyProtection="1">
      <protection hidden="1"/>
    </xf>
    <xf numFmtId="38" fontId="4" fillId="0" borderId="4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4" xfId="1" applyNumberFormat="1" applyFont="1" applyFill="1" applyBorder="1" applyAlignment="1" applyProtection="1">
      <alignment wrapText="1"/>
      <protection hidden="1"/>
    </xf>
    <xf numFmtId="0" fontId="5" fillId="0" borderId="7" xfId="1" applyNumberFormat="1" applyFont="1" applyFill="1" applyBorder="1" applyAlignment="1" applyProtection="1">
      <alignment horizontal="right" wrapText="1"/>
      <protection hidden="1"/>
    </xf>
    <xf numFmtId="167" fontId="5" fillId="0" borderId="4" xfId="1" applyNumberFormat="1" applyFont="1" applyFill="1" applyBorder="1" applyAlignment="1" applyProtection="1">
      <alignment wrapText="1"/>
      <protection hidden="1"/>
    </xf>
    <xf numFmtId="0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4" xfId="1" applyNumberFormat="1" applyFont="1" applyFill="1" applyBorder="1" applyAlignment="1" applyProtection="1">
      <alignment wrapText="1"/>
      <protection hidden="1"/>
    </xf>
    <xf numFmtId="0" fontId="14" fillId="0" borderId="14" xfId="0" applyNumberFormat="1" applyFont="1" applyFill="1" applyBorder="1" applyAlignment="1">
      <alignment horizontal="left" vertical="center" wrapText="1"/>
    </xf>
    <xf numFmtId="49" fontId="15" fillId="0" borderId="14" xfId="0" applyNumberFormat="1" applyFont="1" applyFill="1" applyBorder="1" applyAlignment="1">
      <alignment horizontal="right" vertical="center" wrapText="1"/>
    </xf>
    <xf numFmtId="0" fontId="15" fillId="0" borderId="14" xfId="0" applyNumberFormat="1" applyFont="1" applyFill="1" applyBorder="1" applyAlignment="1">
      <alignment horizontal="left" vertical="center" wrapText="1"/>
    </xf>
    <xf numFmtId="164" fontId="16" fillId="0" borderId="4" xfId="1" applyNumberFormat="1" applyFont="1" applyFill="1" applyBorder="1" applyAlignment="1" applyProtection="1">
      <alignment wrapText="1"/>
      <protection hidden="1"/>
    </xf>
    <xf numFmtId="0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4" xfId="1" applyNumberFormat="1" applyFont="1" applyFill="1" applyBorder="1" applyAlignment="1" applyProtection="1">
      <alignment wrapText="1"/>
      <protection hidden="1"/>
    </xf>
    <xf numFmtId="0" fontId="5" fillId="0" borderId="7" xfId="1" applyNumberFormat="1" applyFont="1" applyFill="1" applyBorder="1" applyAlignment="1" applyProtection="1">
      <alignment horizontal="right" wrapText="1"/>
      <protection hidden="1"/>
    </xf>
    <xf numFmtId="167" fontId="5" fillId="0" borderId="4" xfId="1" applyNumberFormat="1" applyFont="1" applyFill="1" applyBorder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0" fillId="0" borderId="0" xfId="0" applyFont="1" applyAlignment="1">
      <alignment horizontal="left"/>
    </xf>
    <xf numFmtId="0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4" xfId="1" applyNumberFormat="1" applyFont="1" applyFill="1" applyBorder="1" applyAlignment="1" applyProtection="1">
      <alignment wrapText="1"/>
      <protection hidden="1"/>
    </xf>
    <xf numFmtId="0" fontId="5" fillId="0" borderId="7" xfId="1" applyNumberFormat="1" applyFont="1" applyFill="1" applyBorder="1" applyAlignment="1" applyProtection="1">
      <alignment horizontal="right" wrapText="1"/>
      <protection hidden="1"/>
    </xf>
    <xf numFmtId="167" fontId="5" fillId="0" borderId="4" xfId="1" applyNumberFormat="1" applyFont="1" applyFill="1" applyBorder="1" applyAlignment="1" applyProtection="1">
      <alignment wrapText="1"/>
      <protection hidden="1"/>
    </xf>
    <xf numFmtId="0" fontId="4" fillId="0" borderId="7" xfId="1" applyNumberFormat="1" applyFont="1" applyFill="1" applyBorder="1" applyAlignment="1" applyProtection="1">
      <alignment horizontal="right" wrapText="1"/>
      <protection hidden="1"/>
    </xf>
    <xf numFmtId="167" fontId="4" fillId="0" borderId="4" xfId="1" applyNumberFormat="1" applyFont="1" applyFill="1" applyBorder="1" applyAlignment="1" applyProtection="1">
      <alignment wrapText="1"/>
      <protection hidden="1"/>
    </xf>
    <xf numFmtId="0" fontId="4" fillId="0" borderId="4" xfId="1" applyNumberFormat="1" applyFont="1" applyFill="1" applyBorder="1" applyAlignment="1" applyProtection="1">
      <alignment horizontal="center" wrapText="1"/>
      <protection hidden="1"/>
    </xf>
    <xf numFmtId="0" fontId="0" fillId="0" borderId="4" xfId="0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0"/>
  <sheetViews>
    <sheetView showGridLines="0" tabSelected="1" topLeftCell="A62" zoomScaleNormal="100" workbookViewId="0">
      <selection activeCell="R77" sqref="R77"/>
    </sheetView>
  </sheetViews>
  <sheetFormatPr defaultColWidth="9.140625" defaultRowHeight="12.75" x14ac:dyDescent="0.2"/>
  <cols>
    <col min="1" max="1" width="0.28515625" style="1" customWidth="1"/>
    <col min="2" max="10" width="0" style="1" hidden="1" customWidth="1"/>
    <col min="11" max="11" width="21.42578125" style="1" customWidth="1"/>
    <col min="12" max="12" width="53.28515625" style="1" customWidth="1"/>
    <col min="13" max="16" width="0" style="1" hidden="1" customWidth="1"/>
    <col min="17" max="17" width="13.28515625" style="1" customWidth="1"/>
    <col min="18" max="18" width="12.7109375" style="1" customWidth="1"/>
    <col min="19" max="19" width="12.140625" style="1" customWidth="1"/>
    <col min="20" max="241" width="9.140625" style="1" customWidth="1"/>
    <col min="242" max="16384" width="9.140625" style="1"/>
  </cols>
  <sheetData>
    <row r="1" spans="1:19" ht="409.6" hidden="1" customHeight="1" x14ac:dyDescent="0.2">
      <c r="A1" s="7"/>
      <c r="B1" s="7"/>
      <c r="C1" s="7"/>
      <c r="D1" s="7"/>
      <c r="E1" s="7"/>
      <c r="F1" s="7"/>
      <c r="G1" s="7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9" ht="11.25" customHeight="1" x14ac:dyDescent="0.2">
      <c r="A2" s="24"/>
      <c r="B2" s="23"/>
      <c r="C2" s="23"/>
      <c r="D2" s="23"/>
      <c r="E2" s="23"/>
      <c r="F2" s="23"/>
      <c r="G2" s="23"/>
      <c r="H2" s="23"/>
      <c r="I2" s="21"/>
      <c r="J2" s="19"/>
      <c r="K2" s="28"/>
      <c r="L2" s="29"/>
      <c r="M2" s="29"/>
      <c r="N2" s="29"/>
      <c r="O2" s="29"/>
      <c r="P2" s="29"/>
      <c r="Q2" s="45"/>
      <c r="R2" s="2"/>
    </row>
    <row r="3" spans="1:19" ht="12.75" customHeight="1" x14ac:dyDescent="0.2">
      <c r="A3" s="22"/>
      <c r="B3" s="22"/>
      <c r="C3" s="22"/>
      <c r="D3" s="22"/>
      <c r="E3" s="22"/>
      <c r="F3" s="22"/>
      <c r="G3" s="22"/>
      <c r="H3" s="22"/>
      <c r="I3" s="20"/>
      <c r="J3" s="20"/>
      <c r="K3" s="28"/>
      <c r="L3" s="30"/>
      <c r="M3" s="30"/>
      <c r="N3" s="30"/>
      <c r="O3" s="30"/>
      <c r="P3" s="30"/>
      <c r="Q3" s="45"/>
      <c r="R3" s="2"/>
    </row>
    <row r="4" spans="1:19" ht="12.75" customHeight="1" x14ac:dyDescent="0.2">
      <c r="A4" s="22"/>
      <c r="B4" s="22"/>
      <c r="C4" s="22"/>
      <c r="D4" s="22"/>
      <c r="E4" s="22"/>
      <c r="F4" s="22"/>
      <c r="G4" s="22"/>
      <c r="H4" s="22"/>
      <c r="I4" s="20"/>
      <c r="J4" s="20"/>
      <c r="K4" s="80"/>
      <c r="L4" s="81"/>
      <c r="M4" s="81"/>
      <c r="N4" s="81"/>
      <c r="O4" s="81"/>
      <c r="P4" s="81"/>
      <c r="Q4" s="81"/>
      <c r="R4" s="2"/>
    </row>
    <row r="5" spans="1:19" ht="12.75" customHeight="1" x14ac:dyDescent="0.2">
      <c r="A5" s="22"/>
      <c r="B5" s="22"/>
      <c r="C5" s="22"/>
      <c r="D5" s="22"/>
      <c r="E5" s="22"/>
      <c r="F5" s="22"/>
      <c r="G5" s="22"/>
      <c r="H5" s="22"/>
      <c r="I5" s="20"/>
      <c r="J5" s="20"/>
      <c r="K5" s="20"/>
      <c r="L5" s="20"/>
      <c r="M5" s="20"/>
      <c r="N5" s="20"/>
      <c r="O5" s="20"/>
      <c r="P5" s="20"/>
      <c r="Q5" s="3"/>
      <c r="R5" s="2"/>
    </row>
    <row r="6" spans="1:19" ht="12.75" customHeight="1" x14ac:dyDescent="0.2">
      <c r="A6" s="22"/>
      <c r="B6" s="22"/>
      <c r="C6" s="22"/>
      <c r="D6" s="22"/>
      <c r="E6" s="22"/>
      <c r="F6" s="22"/>
      <c r="G6" s="22"/>
      <c r="H6" s="22"/>
      <c r="I6" s="20"/>
      <c r="J6" s="20"/>
      <c r="K6" s="20"/>
      <c r="L6" s="22" t="s">
        <v>177</v>
      </c>
      <c r="M6" s="20"/>
      <c r="N6" s="20"/>
      <c r="O6" s="20"/>
      <c r="P6" s="20"/>
      <c r="Q6" s="3"/>
      <c r="R6" s="2"/>
    </row>
    <row r="7" spans="1:19" ht="11.25" customHeight="1" x14ac:dyDescent="0.2">
      <c r="A7" s="7"/>
      <c r="B7" s="7"/>
      <c r="C7" s="7"/>
      <c r="D7" s="7"/>
      <c r="E7" s="7"/>
      <c r="F7" s="7"/>
      <c r="G7" s="7"/>
      <c r="H7" s="4"/>
      <c r="I7" s="4"/>
      <c r="J7" s="4"/>
      <c r="K7" s="19"/>
      <c r="L7" s="4"/>
      <c r="M7" s="4"/>
      <c r="N7" s="4"/>
      <c r="O7" s="4"/>
      <c r="P7" s="4"/>
      <c r="Q7" s="3"/>
      <c r="R7" s="2"/>
    </row>
    <row r="8" spans="1:19" ht="11.25" customHeight="1" thickBot="1" x14ac:dyDescent="0.25">
      <c r="A8" s="7"/>
      <c r="B8" s="7"/>
      <c r="C8" s="7"/>
      <c r="D8" s="7"/>
      <c r="E8" s="7"/>
      <c r="F8" s="7"/>
      <c r="G8" s="7"/>
      <c r="H8" s="4"/>
      <c r="I8" s="4"/>
      <c r="J8" s="4"/>
      <c r="K8" s="19"/>
      <c r="L8" s="4"/>
      <c r="M8" s="4"/>
      <c r="N8" s="4"/>
      <c r="O8" s="4"/>
      <c r="P8" s="4"/>
      <c r="R8" s="2"/>
      <c r="S8" s="27" t="s">
        <v>78</v>
      </c>
    </row>
    <row r="9" spans="1:19" ht="13.5" customHeight="1" x14ac:dyDescent="0.2">
      <c r="A9" s="10"/>
      <c r="B9" s="17"/>
      <c r="C9" s="17"/>
      <c r="D9" s="17"/>
      <c r="E9" s="17"/>
      <c r="F9" s="17"/>
      <c r="G9" s="17"/>
      <c r="H9" s="17"/>
      <c r="I9" s="17"/>
      <c r="J9" s="18"/>
      <c r="K9" s="52"/>
      <c r="L9" s="52"/>
      <c r="M9" s="52" t="s">
        <v>77</v>
      </c>
      <c r="N9" s="53"/>
      <c r="O9" s="53"/>
      <c r="P9" s="54"/>
      <c r="Q9" s="88" t="s">
        <v>171</v>
      </c>
      <c r="R9" s="88" t="s">
        <v>178</v>
      </c>
      <c r="S9" s="88" t="s">
        <v>135</v>
      </c>
    </row>
    <row r="10" spans="1:19" ht="27" customHeight="1" x14ac:dyDescent="0.2">
      <c r="A10" s="10"/>
      <c r="B10" s="16"/>
      <c r="C10" s="16"/>
      <c r="D10" s="16"/>
      <c r="E10" s="16"/>
      <c r="F10" s="16"/>
      <c r="G10" s="16"/>
      <c r="H10" s="16"/>
      <c r="I10" s="16"/>
      <c r="J10" s="15" t="s">
        <v>76</v>
      </c>
      <c r="K10" s="55" t="s">
        <v>76</v>
      </c>
      <c r="L10" s="56" t="s">
        <v>79</v>
      </c>
      <c r="M10" s="55" t="s">
        <v>75</v>
      </c>
      <c r="N10" s="55" t="s">
        <v>74</v>
      </c>
      <c r="O10" s="55" t="s">
        <v>73</v>
      </c>
      <c r="P10" s="55" t="s">
        <v>72</v>
      </c>
      <c r="Q10" s="89"/>
      <c r="R10" s="89"/>
      <c r="S10" s="89"/>
    </row>
    <row r="11" spans="1:19" ht="15" customHeight="1" x14ac:dyDescent="0.2">
      <c r="A11" s="10"/>
      <c r="B11" s="86" t="s">
        <v>71</v>
      </c>
      <c r="C11" s="86"/>
      <c r="D11" s="86"/>
      <c r="E11" s="86"/>
      <c r="F11" s="86"/>
      <c r="G11" s="86"/>
      <c r="H11" s="86"/>
      <c r="I11" s="86"/>
      <c r="J11" s="14" t="s">
        <v>71</v>
      </c>
      <c r="K11" s="57" t="s">
        <v>71</v>
      </c>
      <c r="L11" s="57" t="s">
        <v>70</v>
      </c>
      <c r="M11" s="87"/>
      <c r="N11" s="87"/>
      <c r="O11" s="87"/>
      <c r="P11" s="87"/>
      <c r="Q11" s="35">
        <f>SUM(Q12+Q18+Q23+Q28+Q31+Q36+Q41+Q45+Q49)</f>
        <v>191041.90000000002</v>
      </c>
      <c r="R11" s="35">
        <v>96816.9</v>
      </c>
      <c r="S11" s="50">
        <f>SUM(R11/Q11*100)</f>
        <v>50.678359040608356</v>
      </c>
    </row>
    <row r="12" spans="1:19" ht="15" customHeight="1" x14ac:dyDescent="0.2">
      <c r="A12" s="10"/>
      <c r="B12" s="84" t="s">
        <v>69</v>
      </c>
      <c r="C12" s="84"/>
      <c r="D12" s="84"/>
      <c r="E12" s="84"/>
      <c r="F12" s="84"/>
      <c r="G12" s="84"/>
      <c r="H12" s="84"/>
      <c r="I12" s="84"/>
      <c r="J12" s="14" t="s">
        <v>67</v>
      </c>
      <c r="K12" s="58" t="s">
        <v>69</v>
      </c>
      <c r="L12" s="58" t="s">
        <v>68</v>
      </c>
      <c r="M12" s="85"/>
      <c r="N12" s="85"/>
      <c r="O12" s="85"/>
      <c r="P12" s="85"/>
      <c r="Q12" s="34">
        <f>SUM(Q13:Q17)</f>
        <v>118129.60000000001</v>
      </c>
      <c r="R12" s="34">
        <v>59365.1</v>
      </c>
      <c r="S12" s="50">
        <f>SUM(R12/Q12*100)</f>
        <v>50.254212322737061</v>
      </c>
    </row>
    <row r="13" spans="1:19" ht="56.25" customHeight="1" x14ac:dyDescent="0.2">
      <c r="A13" s="10"/>
      <c r="B13" s="82" t="s">
        <v>66</v>
      </c>
      <c r="C13" s="82"/>
      <c r="D13" s="82"/>
      <c r="E13" s="82"/>
      <c r="F13" s="82"/>
      <c r="G13" s="82"/>
      <c r="H13" s="82"/>
      <c r="I13" s="82"/>
      <c r="J13" s="14" t="s">
        <v>67</v>
      </c>
      <c r="K13" s="59" t="s">
        <v>84</v>
      </c>
      <c r="L13" s="38" t="s">
        <v>80</v>
      </c>
      <c r="M13" s="83"/>
      <c r="N13" s="83"/>
      <c r="O13" s="83"/>
      <c r="P13" s="83"/>
      <c r="Q13" s="13">
        <v>117139.5</v>
      </c>
      <c r="R13" s="31">
        <v>59038.400000000001</v>
      </c>
      <c r="S13" s="32"/>
    </row>
    <row r="14" spans="1:19" ht="77.25" customHeight="1" x14ac:dyDescent="0.2">
      <c r="A14" s="10"/>
      <c r="B14" s="36"/>
      <c r="C14" s="36"/>
      <c r="D14" s="36"/>
      <c r="E14" s="36"/>
      <c r="F14" s="36"/>
      <c r="G14" s="36"/>
      <c r="H14" s="36"/>
      <c r="I14" s="36"/>
      <c r="J14" s="14"/>
      <c r="K14" s="59" t="s">
        <v>85</v>
      </c>
      <c r="L14" s="38" t="s">
        <v>81</v>
      </c>
      <c r="M14" s="42"/>
      <c r="N14" s="42"/>
      <c r="O14" s="42"/>
      <c r="P14" s="42"/>
      <c r="Q14" s="13">
        <v>50.1</v>
      </c>
      <c r="R14" s="31">
        <v>39.5</v>
      </c>
      <c r="S14" s="32"/>
    </row>
    <row r="15" spans="1:19" ht="40.5" customHeight="1" x14ac:dyDescent="0.2">
      <c r="A15" s="10"/>
      <c r="B15" s="36"/>
      <c r="C15" s="36"/>
      <c r="D15" s="36"/>
      <c r="E15" s="36"/>
      <c r="F15" s="36"/>
      <c r="G15" s="36"/>
      <c r="H15" s="36"/>
      <c r="I15" s="36"/>
      <c r="J15" s="14"/>
      <c r="K15" s="59" t="s">
        <v>86</v>
      </c>
      <c r="L15" s="38" t="s">
        <v>82</v>
      </c>
      <c r="M15" s="42"/>
      <c r="N15" s="42"/>
      <c r="O15" s="42"/>
      <c r="P15" s="42"/>
      <c r="Q15" s="13">
        <v>690</v>
      </c>
      <c r="R15" s="31">
        <v>246.4</v>
      </c>
      <c r="S15" s="32"/>
    </row>
    <row r="16" spans="1:19" ht="66" customHeight="1" x14ac:dyDescent="0.2">
      <c r="A16" s="10"/>
      <c r="B16" s="36"/>
      <c r="C16" s="36"/>
      <c r="D16" s="36"/>
      <c r="E16" s="36"/>
      <c r="F16" s="36"/>
      <c r="G16" s="36"/>
      <c r="H16" s="36"/>
      <c r="I16" s="36"/>
      <c r="J16" s="14"/>
      <c r="K16" s="59" t="s">
        <v>87</v>
      </c>
      <c r="L16" s="38" t="s">
        <v>83</v>
      </c>
      <c r="M16" s="42"/>
      <c r="N16" s="42"/>
      <c r="O16" s="42"/>
      <c r="P16" s="42"/>
      <c r="Q16" s="13">
        <v>250</v>
      </c>
      <c r="R16" s="31">
        <v>58.4</v>
      </c>
      <c r="S16" s="32"/>
    </row>
    <row r="17" spans="1:19" ht="57" customHeight="1" x14ac:dyDescent="0.2">
      <c r="A17" s="10"/>
      <c r="B17" s="76"/>
      <c r="C17" s="76"/>
      <c r="D17" s="76"/>
      <c r="E17" s="76"/>
      <c r="F17" s="76"/>
      <c r="G17" s="76"/>
      <c r="H17" s="76"/>
      <c r="I17" s="76"/>
      <c r="J17" s="14"/>
      <c r="K17" s="73" t="s">
        <v>175</v>
      </c>
      <c r="L17" s="72" t="s">
        <v>174</v>
      </c>
      <c r="M17" s="77"/>
      <c r="N17" s="77"/>
      <c r="O17" s="77"/>
      <c r="P17" s="77"/>
      <c r="Q17" s="13"/>
      <c r="R17" s="31">
        <v>-17.5</v>
      </c>
      <c r="S17" s="32"/>
    </row>
    <row r="18" spans="1:19" ht="32.25" customHeight="1" x14ac:dyDescent="0.2">
      <c r="A18" s="10"/>
      <c r="B18" s="84" t="s">
        <v>65</v>
      </c>
      <c r="C18" s="84"/>
      <c r="D18" s="84"/>
      <c r="E18" s="84"/>
      <c r="F18" s="84"/>
      <c r="G18" s="84"/>
      <c r="H18" s="84"/>
      <c r="I18" s="84"/>
      <c r="J18" s="14" t="s">
        <v>63</v>
      </c>
      <c r="K18" s="58" t="s">
        <v>65</v>
      </c>
      <c r="L18" s="58" t="s">
        <v>64</v>
      </c>
      <c r="M18" s="85"/>
      <c r="N18" s="85"/>
      <c r="O18" s="85"/>
      <c r="P18" s="85"/>
      <c r="Q18" s="34">
        <f>SUM(Q19:Q22)</f>
        <v>328.1</v>
      </c>
      <c r="R18" s="34">
        <f>SUM(R19:R22)</f>
        <v>158.80000000000001</v>
      </c>
      <c r="S18" s="50">
        <f>SUM(R18/Q18*100)</f>
        <v>48.399878085949403</v>
      </c>
    </row>
    <row r="19" spans="1:19" ht="57.75" customHeight="1" x14ac:dyDescent="0.2">
      <c r="A19" s="10"/>
      <c r="B19" s="82" t="s">
        <v>62</v>
      </c>
      <c r="C19" s="82"/>
      <c r="D19" s="82"/>
      <c r="E19" s="82"/>
      <c r="F19" s="82"/>
      <c r="G19" s="82"/>
      <c r="H19" s="82"/>
      <c r="I19" s="82"/>
      <c r="J19" s="14" t="s">
        <v>63</v>
      </c>
      <c r="K19" s="59" t="s">
        <v>92</v>
      </c>
      <c r="L19" s="38" t="s">
        <v>88</v>
      </c>
      <c r="M19" s="83"/>
      <c r="N19" s="83"/>
      <c r="O19" s="83"/>
      <c r="P19" s="83"/>
      <c r="Q19" s="13">
        <v>141.5</v>
      </c>
      <c r="R19" s="31">
        <v>72.099999999999994</v>
      </c>
      <c r="S19" s="32"/>
    </row>
    <row r="20" spans="1:19" ht="70.5" customHeight="1" x14ac:dyDescent="0.2">
      <c r="A20" s="10"/>
      <c r="B20" s="36"/>
      <c r="C20" s="36"/>
      <c r="D20" s="36"/>
      <c r="E20" s="36"/>
      <c r="F20" s="36"/>
      <c r="G20" s="36"/>
      <c r="H20" s="36"/>
      <c r="I20" s="36"/>
      <c r="J20" s="14"/>
      <c r="K20" s="59" t="s">
        <v>93</v>
      </c>
      <c r="L20" s="38" t="s">
        <v>89</v>
      </c>
      <c r="M20" s="42"/>
      <c r="N20" s="42"/>
      <c r="O20" s="42"/>
      <c r="P20" s="42"/>
      <c r="Q20" s="13">
        <v>1</v>
      </c>
      <c r="R20" s="31">
        <v>0.5</v>
      </c>
      <c r="S20" s="32"/>
    </row>
    <row r="21" spans="1:19" ht="56.25" customHeight="1" x14ac:dyDescent="0.2">
      <c r="A21" s="10"/>
      <c r="B21" s="36"/>
      <c r="C21" s="36"/>
      <c r="D21" s="36"/>
      <c r="E21" s="36"/>
      <c r="F21" s="36"/>
      <c r="G21" s="36"/>
      <c r="H21" s="36"/>
      <c r="I21" s="36"/>
      <c r="J21" s="14"/>
      <c r="K21" s="59" t="s">
        <v>94</v>
      </c>
      <c r="L21" s="38" t="s">
        <v>90</v>
      </c>
      <c r="M21" s="42"/>
      <c r="N21" s="42"/>
      <c r="O21" s="42"/>
      <c r="P21" s="42"/>
      <c r="Q21" s="13">
        <v>209.8</v>
      </c>
      <c r="R21" s="31">
        <v>99.9</v>
      </c>
      <c r="S21" s="32"/>
    </row>
    <row r="22" spans="1:19" ht="62.25" customHeight="1" x14ac:dyDescent="0.2">
      <c r="A22" s="10"/>
      <c r="B22" s="36"/>
      <c r="C22" s="36"/>
      <c r="D22" s="36"/>
      <c r="E22" s="36"/>
      <c r="F22" s="36"/>
      <c r="G22" s="36"/>
      <c r="H22" s="36"/>
      <c r="I22" s="36"/>
      <c r="J22" s="14"/>
      <c r="K22" s="59" t="s">
        <v>95</v>
      </c>
      <c r="L22" s="38" t="s">
        <v>91</v>
      </c>
      <c r="M22" s="42"/>
      <c r="N22" s="42"/>
      <c r="O22" s="42"/>
      <c r="P22" s="42"/>
      <c r="Q22" s="13">
        <v>-24.2</v>
      </c>
      <c r="R22" s="31">
        <v>-13.7</v>
      </c>
      <c r="S22" s="32"/>
    </row>
    <row r="23" spans="1:19" ht="15" customHeight="1" x14ac:dyDescent="0.2">
      <c r="A23" s="10"/>
      <c r="B23" s="84" t="s">
        <v>61</v>
      </c>
      <c r="C23" s="84"/>
      <c r="D23" s="84"/>
      <c r="E23" s="84"/>
      <c r="F23" s="84"/>
      <c r="G23" s="84"/>
      <c r="H23" s="84"/>
      <c r="I23" s="84"/>
      <c r="J23" s="14" t="s">
        <v>61</v>
      </c>
      <c r="K23" s="58" t="s">
        <v>61</v>
      </c>
      <c r="L23" s="58" t="s">
        <v>60</v>
      </c>
      <c r="M23" s="85"/>
      <c r="N23" s="85"/>
      <c r="O23" s="85"/>
      <c r="P23" s="85"/>
      <c r="Q23" s="34">
        <f>SUM(Q24:Q27)</f>
        <v>26779.1</v>
      </c>
      <c r="R23" s="34">
        <f>SUM(R24:R27)</f>
        <v>11470.199999999999</v>
      </c>
      <c r="S23" s="50">
        <f>SUM(R23/Q23*100)</f>
        <v>42.832656810721794</v>
      </c>
    </row>
    <row r="24" spans="1:19" ht="24" customHeight="1" x14ac:dyDescent="0.2">
      <c r="A24" s="10"/>
      <c r="B24" s="78"/>
      <c r="C24" s="78"/>
      <c r="D24" s="78"/>
      <c r="E24" s="78"/>
      <c r="F24" s="78"/>
      <c r="G24" s="78"/>
      <c r="H24" s="78"/>
      <c r="I24" s="78"/>
      <c r="J24" s="14"/>
      <c r="K24" s="73" t="s">
        <v>173</v>
      </c>
      <c r="L24" s="74" t="s">
        <v>172</v>
      </c>
      <c r="M24" s="79"/>
      <c r="N24" s="79"/>
      <c r="O24" s="79"/>
      <c r="P24" s="79"/>
      <c r="Q24" s="13">
        <v>11456.3</v>
      </c>
      <c r="R24" s="13">
        <v>4762.7</v>
      </c>
      <c r="S24" s="50"/>
    </row>
    <row r="25" spans="1:19" ht="30" customHeight="1" x14ac:dyDescent="0.2">
      <c r="A25" s="10"/>
      <c r="B25" s="82" t="s">
        <v>58</v>
      </c>
      <c r="C25" s="82"/>
      <c r="D25" s="82"/>
      <c r="E25" s="82"/>
      <c r="F25" s="82"/>
      <c r="G25" s="82"/>
      <c r="H25" s="82"/>
      <c r="I25" s="82"/>
      <c r="J25" s="14" t="s">
        <v>59</v>
      </c>
      <c r="K25" s="59" t="s">
        <v>99</v>
      </c>
      <c r="L25" s="38" t="s">
        <v>57</v>
      </c>
      <c r="M25" s="83"/>
      <c r="N25" s="83"/>
      <c r="O25" s="83"/>
      <c r="P25" s="83"/>
      <c r="Q25" s="13">
        <v>13890</v>
      </c>
      <c r="R25" s="31">
        <v>5740.1</v>
      </c>
      <c r="S25" s="32"/>
    </row>
    <row r="26" spans="1:19" ht="15" customHeight="1" x14ac:dyDescent="0.2">
      <c r="A26" s="10"/>
      <c r="B26" s="82" t="s">
        <v>56</v>
      </c>
      <c r="C26" s="82"/>
      <c r="D26" s="82"/>
      <c r="E26" s="82"/>
      <c r="F26" s="82"/>
      <c r="G26" s="82"/>
      <c r="H26" s="82"/>
      <c r="I26" s="82"/>
      <c r="J26" s="14" t="s">
        <v>55</v>
      </c>
      <c r="K26" s="59" t="s">
        <v>98</v>
      </c>
      <c r="L26" s="38" t="s">
        <v>54</v>
      </c>
      <c r="M26" s="83"/>
      <c r="N26" s="83"/>
      <c r="O26" s="83"/>
      <c r="P26" s="83"/>
      <c r="Q26" s="13">
        <v>838.8</v>
      </c>
      <c r="R26" s="31">
        <v>592.79999999999995</v>
      </c>
      <c r="S26" s="32"/>
    </row>
    <row r="27" spans="1:19" ht="38.25" customHeight="1" x14ac:dyDescent="0.2">
      <c r="A27" s="10"/>
      <c r="B27" s="82" t="s">
        <v>53</v>
      </c>
      <c r="C27" s="82"/>
      <c r="D27" s="82"/>
      <c r="E27" s="82"/>
      <c r="F27" s="82"/>
      <c r="G27" s="82"/>
      <c r="H27" s="82"/>
      <c r="I27" s="82"/>
      <c r="J27" s="14" t="s">
        <v>52</v>
      </c>
      <c r="K27" s="59" t="s">
        <v>97</v>
      </c>
      <c r="L27" s="38" t="s">
        <v>96</v>
      </c>
      <c r="M27" s="83"/>
      <c r="N27" s="83"/>
      <c r="O27" s="83"/>
      <c r="P27" s="83"/>
      <c r="Q27" s="13">
        <v>594</v>
      </c>
      <c r="R27" s="31">
        <v>374.6</v>
      </c>
      <c r="S27" s="32"/>
    </row>
    <row r="28" spans="1:19" ht="15" customHeight="1" x14ac:dyDescent="0.2">
      <c r="A28" s="10"/>
      <c r="B28" s="84" t="s">
        <v>51</v>
      </c>
      <c r="C28" s="84"/>
      <c r="D28" s="84"/>
      <c r="E28" s="84"/>
      <c r="F28" s="84"/>
      <c r="G28" s="84"/>
      <c r="H28" s="84"/>
      <c r="I28" s="84"/>
      <c r="J28" s="14" t="s">
        <v>51</v>
      </c>
      <c r="K28" s="58" t="s">
        <v>51</v>
      </c>
      <c r="L28" s="58" t="s">
        <v>50</v>
      </c>
      <c r="M28" s="85"/>
      <c r="N28" s="85"/>
      <c r="O28" s="85"/>
      <c r="P28" s="85"/>
      <c r="Q28" s="34">
        <f>SUM(Q29:Q30)</f>
        <v>4170</v>
      </c>
      <c r="R28" s="34">
        <f>SUM(R29:R30)</f>
        <v>2301.1</v>
      </c>
      <c r="S28" s="50">
        <f>SUM(R28/Q28*100)</f>
        <v>55.182254196642688</v>
      </c>
    </row>
    <row r="29" spans="1:19" ht="47.25" customHeight="1" x14ac:dyDescent="0.2">
      <c r="A29" s="10"/>
      <c r="B29" s="82" t="s">
        <v>49</v>
      </c>
      <c r="C29" s="82"/>
      <c r="D29" s="82"/>
      <c r="E29" s="82"/>
      <c r="F29" s="82"/>
      <c r="G29" s="82"/>
      <c r="H29" s="82"/>
      <c r="I29" s="82"/>
      <c r="J29" s="14" t="s">
        <v>48</v>
      </c>
      <c r="K29" s="59" t="s">
        <v>101</v>
      </c>
      <c r="L29" s="38" t="s">
        <v>100</v>
      </c>
      <c r="M29" s="83"/>
      <c r="N29" s="83"/>
      <c r="O29" s="83"/>
      <c r="P29" s="83"/>
      <c r="Q29" s="13">
        <v>4160</v>
      </c>
      <c r="R29" s="31">
        <v>2281.1</v>
      </c>
      <c r="S29" s="32"/>
    </row>
    <row r="30" spans="1:19" ht="21.75" customHeight="1" x14ac:dyDescent="0.2">
      <c r="A30" s="10"/>
      <c r="B30" s="82" t="s">
        <v>47</v>
      </c>
      <c r="C30" s="82"/>
      <c r="D30" s="82"/>
      <c r="E30" s="82"/>
      <c r="F30" s="82"/>
      <c r="G30" s="82"/>
      <c r="H30" s="82"/>
      <c r="I30" s="82"/>
      <c r="J30" s="14" t="s">
        <v>47</v>
      </c>
      <c r="K30" s="59" t="s">
        <v>102</v>
      </c>
      <c r="L30" s="38" t="s">
        <v>46</v>
      </c>
      <c r="M30" s="83"/>
      <c r="N30" s="83"/>
      <c r="O30" s="83"/>
      <c r="P30" s="83"/>
      <c r="Q30" s="13">
        <v>10</v>
      </c>
      <c r="R30" s="31">
        <v>20</v>
      </c>
      <c r="S30" s="32"/>
    </row>
    <row r="31" spans="1:19" ht="32.25" customHeight="1" x14ac:dyDescent="0.2">
      <c r="A31" s="10"/>
      <c r="B31" s="84" t="s">
        <v>45</v>
      </c>
      <c r="C31" s="84"/>
      <c r="D31" s="84"/>
      <c r="E31" s="84"/>
      <c r="F31" s="84"/>
      <c r="G31" s="84"/>
      <c r="H31" s="84"/>
      <c r="I31" s="84"/>
      <c r="J31" s="14" t="s">
        <v>43</v>
      </c>
      <c r="K31" s="58" t="s">
        <v>45</v>
      </c>
      <c r="L31" s="58" t="s">
        <v>44</v>
      </c>
      <c r="M31" s="85"/>
      <c r="N31" s="85"/>
      <c r="O31" s="85"/>
      <c r="P31" s="85"/>
      <c r="Q31" s="34">
        <f>SUM(Q32:Q35)</f>
        <v>3145.3999999999996</v>
      </c>
      <c r="R31" s="34">
        <f>SUM(R32:R35)</f>
        <v>1775.1000000000001</v>
      </c>
      <c r="S31" s="50">
        <f>SUM(R31/Q31*100)</f>
        <v>56.434793666942205</v>
      </c>
    </row>
    <row r="32" spans="1:19" ht="61.5" customHeight="1" x14ac:dyDescent="0.2">
      <c r="A32" s="10"/>
      <c r="B32" s="37"/>
      <c r="C32" s="37"/>
      <c r="D32" s="37"/>
      <c r="E32" s="37"/>
      <c r="F32" s="37"/>
      <c r="G32" s="37"/>
      <c r="H32" s="37"/>
      <c r="I32" s="37"/>
      <c r="J32" s="14"/>
      <c r="K32" s="59" t="s">
        <v>138</v>
      </c>
      <c r="L32" s="38" t="s">
        <v>105</v>
      </c>
      <c r="M32" s="44"/>
      <c r="N32" s="44"/>
      <c r="O32" s="44"/>
      <c r="P32" s="44"/>
      <c r="Q32" s="13">
        <v>465.2</v>
      </c>
      <c r="R32" s="13">
        <v>263.10000000000002</v>
      </c>
      <c r="S32" s="13"/>
    </row>
    <row r="33" spans="1:19" ht="57" customHeight="1" x14ac:dyDescent="0.2">
      <c r="A33" s="10"/>
      <c r="B33" s="37"/>
      <c r="C33" s="37"/>
      <c r="D33" s="37"/>
      <c r="E33" s="37"/>
      <c r="F33" s="37"/>
      <c r="G33" s="37"/>
      <c r="H33" s="37"/>
      <c r="I33" s="37"/>
      <c r="J33" s="14"/>
      <c r="K33" s="59" t="s">
        <v>106</v>
      </c>
      <c r="L33" s="38" t="s">
        <v>107</v>
      </c>
      <c r="M33" s="44"/>
      <c r="N33" s="44"/>
      <c r="O33" s="44"/>
      <c r="P33" s="44"/>
      <c r="Q33" s="13">
        <v>2350</v>
      </c>
      <c r="R33" s="13">
        <v>1338.7</v>
      </c>
      <c r="S33" s="13"/>
    </row>
    <row r="34" spans="1:19" ht="66.75" customHeight="1" x14ac:dyDescent="0.2">
      <c r="A34" s="10"/>
      <c r="B34" s="33"/>
      <c r="C34" s="33"/>
      <c r="D34" s="33"/>
      <c r="E34" s="33"/>
      <c r="F34" s="33"/>
      <c r="G34" s="33"/>
      <c r="H34" s="33"/>
      <c r="I34" s="33"/>
      <c r="J34" s="14"/>
      <c r="K34" s="59" t="s">
        <v>109</v>
      </c>
      <c r="L34" s="38" t="s">
        <v>108</v>
      </c>
      <c r="M34" s="44"/>
      <c r="N34" s="44"/>
      <c r="O34" s="44"/>
      <c r="P34" s="44"/>
      <c r="Q34" s="13">
        <v>79.2</v>
      </c>
      <c r="R34" s="13">
        <v>43.7</v>
      </c>
      <c r="S34" s="13"/>
    </row>
    <row r="35" spans="1:19" ht="51" customHeight="1" x14ac:dyDescent="0.2">
      <c r="A35" s="10"/>
      <c r="B35" s="82" t="s">
        <v>42</v>
      </c>
      <c r="C35" s="82"/>
      <c r="D35" s="82"/>
      <c r="E35" s="82"/>
      <c r="F35" s="82"/>
      <c r="G35" s="82"/>
      <c r="H35" s="82"/>
      <c r="I35" s="82"/>
      <c r="J35" s="14" t="s">
        <v>43</v>
      </c>
      <c r="K35" s="59" t="s">
        <v>104</v>
      </c>
      <c r="L35" s="38" t="s">
        <v>103</v>
      </c>
      <c r="M35" s="83"/>
      <c r="N35" s="83"/>
      <c r="O35" s="83"/>
      <c r="P35" s="83"/>
      <c r="Q35" s="13">
        <v>251</v>
      </c>
      <c r="R35" s="31">
        <v>129.6</v>
      </c>
      <c r="S35" s="32"/>
    </row>
    <row r="36" spans="1:19" ht="21.75" customHeight="1" x14ac:dyDescent="0.2">
      <c r="A36" s="10"/>
      <c r="B36" s="84" t="s">
        <v>41</v>
      </c>
      <c r="C36" s="84"/>
      <c r="D36" s="84"/>
      <c r="E36" s="84"/>
      <c r="F36" s="84"/>
      <c r="G36" s="84"/>
      <c r="H36" s="84"/>
      <c r="I36" s="84"/>
      <c r="J36" s="14" t="s">
        <v>39</v>
      </c>
      <c r="K36" s="58" t="s">
        <v>41</v>
      </c>
      <c r="L36" s="58" t="s">
        <v>40</v>
      </c>
      <c r="M36" s="85"/>
      <c r="N36" s="85"/>
      <c r="O36" s="85"/>
      <c r="P36" s="85"/>
      <c r="Q36" s="34">
        <f>SUM(Q37:Q40)</f>
        <v>503.99999999999994</v>
      </c>
      <c r="R36" s="34">
        <f>SUM(R37:R40)</f>
        <v>205.5</v>
      </c>
      <c r="S36" s="50">
        <f>SUM(R36/Q36*100)</f>
        <v>40.773809523809526</v>
      </c>
    </row>
    <row r="37" spans="1:19" ht="21.75" customHeight="1" x14ac:dyDescent="0.2">
      <c r="A37" s="10"/>
      <c r="B37" s="43"/>
      <c r="C37" s="43"/>
      <c r="D37" s="43"/>
      <c r="E37" s="43"/>
      <c r="F37" s="43"/>
      <c r="G37" s="43"/>
      <c r="H37" s="43"/>
      <c r="I37" s="43"/>
      <c r="J37" s="14"/>
      <c r="K37" s="59" t="s">
        <v>112</v>
      </c>
      <c r="L37" s="38" t="s">
        <v>110</v>
      </c>
      <c r="M37" s="44"/>
      <c r="N37" s="44"/>
      <c r="O37" s="44"/>
      <c r="P37" s="44"/>
      <c r="Q37" s="13">
        <v>314.89999999999998</v>
      </c>
      <c r="R37" s="13">
        <v>133.1</v>
      </c>
      <c r="S37" s="34"/>
    </row>
    <row r="38" spans="1:19" ht="21.75" customHeight="1" x14ac:dyDescent="0.2">
      <c r="A38" s="10"/>
      <c r="B38" s="37"/>
      <c r="C38" s="37"/>
      <c r="D38" s="37"/>
      <c r="E38" s="37"/>
      <c r="F38" s="37"/>
      <c r="G38" s="37"/>
      <c r="H38" s="37"/>
      <c r="I38" s="37"/>
      <c r="J38" s="14"/>
      <c r="K38" s="59" t="s">
        <v>113</v>
      </c>
      <c r="L38" s="38" t="s">
        <v>111</v>
      </c>
      <c r="M38" s="44"/>
      <c r="N38" s="44"/>
      <c r="O38" s="44"/>
      <c r="P38" s="44"/>
      <c r="Q38" s="13">
        <v>3</v>
      </c>
      <c r="R38" s="13">
        <v>-1.2</v>
      </c>
      <c r="S38" s="39"/>
    </row>
    <row r="39" spans="1:19" ht="21.75" customHeight="1" x14ac:dyDescent="0.2">
      <c r="A39" s="10"/>
      <c r="B39" s="66"/>
      <c r="C39" s="66"/>
      <c r="D39" s="66"/>
      <c r="E39" s="66"/>
      <c r="F39" s="66"/>
      <c r="G39" s="66"/>
      <c r="H39" s="66"/>
      <c r="I39" s="66"/>
      <c r="J39" s="14"/>
      <c r="K39" s="59" t="s">
        <v>157</v>
      </c>
      <c r="L39" s="38" t="s">
        <v>158</v>
      </c>
      <c r="M39" s="67"/>
      <c r="N39" s="67"/>
      <c r="O39" s="67"/>
      <c r="P39" s="67"/>
      <c r="Q39" s="13">
        <v>185.9</v>
      </c>
      <c r="R39" s="31">
        <v>73.400000000000006</v>
      </c>
      <c r="S39" s="32"/>
    </row>
    <row r="40" spans="1:19" ht="21.75" customHeight="1" x14ac:dyDescent="0.2">
      <c r="A40" s="10"/>
      <c r="B40" s="70"/>
      <c r="C40" s="70"/>
      <c r="D40" s="70"/>
      <c r="E40" s="70"/>
      <c r="F40" s="70"/>
      <c r="G40" s="70"/>
      <c r="H40" s="70"/>
      <c r="I40" s="70"/>
      <c r="J40" s="14"/>
      <c r="K40" s="59" t="s">
        <v>169</v>
      </c>
      <c r="L40" s="38" t="s">
        <v>170</v>
      </c>
      <c r="M40" s="71"/>
      <c r="N40" s="71"/>
      <c r="O40" s="71"/>
      <c r="P40" s="71"/>
      <c r="Q40" s="13">
        <v>0.2</v>
      </c>
      <c r="R40" s="31">
        <v>0.2</v>
      </c>
      <c r="S40" s="32"/>
    </row>
    <row r="41" spans="1:19" ht="32.25" customHeight="1" x14ac:dyDescent="0.2">
      <c r="A41" s="10"/>
      <c r="B41" s="84" t="s">
        <v>38</v>
      </c>
      <c r="C41" s="84"/>
      <c r="D41" s="84"/>
      <c r="E41" s="84"/>
      <c r="F41" s="84"/>
      <c r="G41" s="84"/>
      <c r="H41" s="84"/>
      <c r="I41" s="84"/>
      <c r="J41" s="14" t="s">
        <v>38</v>
      </c>
      <c r="K41" s="58" t="s">
        <v>38</v>
      </c>
      <c r="L41" s="58" t="s">
        <v>37</v>
      </c>
      <c r="M41" s="85"/>
      <c r="N41" s="85"/>
      <c r="O41" s="85"/>
      <c r="P41" s="85"/>
      <c r="Q41" s="34">
        <f>SUM(Q42:Q44)</f>
        <v>30585.699999999997</v>
      </c>
      <c r="R41" s="34">
        <f>SUM(R42:R44)</f>
        <v>15566.599999999999</v>
      </c>
      <c r="S41" s="50">
        <f>SUM(R41/Q41*100)</f>
        <v>50.895026106971564</v>
      </c>
    </row>
    <row r="42" spans="1:19" s="40" customFormat="1" ht="34.5" customHeight="1" x14ac:dyDescent="0.2">
      <c r="A42" s="10"/>
      <c r="B42" s="82" t="s">
        <v>36</v>
      </c>
      <c r="C42" s="82"/>
      <c r="D42" s="82"/>
      <c r="E42" s="82"/>
      <c r="F42" s="82"/>
      <c r="G42" s="82"/>
      <c r="H42" s="82"/>
      <c r="I42" s="82"/>
      <c r="J42" s="14" t="s">
        <v>35</v>
      </c>
      <c r="K42" s="59" t="s">
        <v>119</v>
      </c>
      <c r="L42" s="38" t="s">
        <v>118</v>
      </c>
      <c r="M42" s="83"/>
      <c r="N42" s="83"/>
      <c r="O42" s="83"/>
      <c r="P42" s="83"/>
      <c r="Q42" s="13">
        <v>9482</v>
      </c>
      <c r="R42" s="31">
        <v>4693.1000000000004</v>
      </c>
      <c r="S42" s="32"/>
    </row>
    <row r="43" spans="1:19" ht="32.25" customHeight="1" x14ac:dyDescent="0.2">
      <c r="A43" s="10"/>
      <c r="B43" s="82" t="s">
        <v>34</v>
      </c>
      <c r="C43" s="82"/>
      <c r="D43" s="82"/>
      <c r="E43" s="82"/>
      <c r="F43" s="82"/>
      <c r="G43" s="82"/>
      <c r="H43" s="82"/>
      <c r="I43" s="82"/>
      <c r="J43" s="14" t="s">
        <v>33</v>
      </c>
      <c r="K43" s="59" t="s">
        <v>117</v>
      </c>
      <c r="L43" s="38" t="s">
        <v>116</v>
      </c>
      <c r="M43" s="83"/>
      <c r="N43" s="83"/>
      <c r="O43" s="83"/>
      <c r="P43" s="83"/>
      <c r="Q43" s="13">
        <v>800.6</v>
      </c>
      <c r="R43" s="31">
        <v>424.2</v>
      </c>
      <c r="S43" s="32"/>
    </row>
    <row r="44" spans="1:19" ht="27" customHeight="1" x14ac:dyDescent="0.2">
      <c r="A44" s="10"/>
      <c r="B44" s="82" t="s">
        <v>32</v>
      </c>
      <c r="C44" s="82"/>
      <c r="D44" s="82"/>
      <c r="E44" s="82"/>
      <c r="F44" s="82"/>
      <c r="G44" s="82"/>
      <c r="H44" s="82"/>
      <c r="I44" s="82"/>
      <c r="J44" s="14" t="s">
        <v>31</v>
      </c>
      <c r="K44" s="59" t="s">
        <v>115</v>
      </c>
      <c r="L44" s="38" t="s">
        <v>114</v>
      </c>
      <c r="M44" s="83"/>
      <c r="N44" s="83"/>
      <c r="O44" s="83"/>
      <c r="P44" s="83"/>
      <c r="Q44" s="13">
        <v>20303.099999999999</v>
      </c>
      <c r="R44" s="31">
        <v>10449.299999999999</v>
      </c>
      <c r="S44" s="32"/>
    </row>
    <row r="45" spans="1:19" ht="21.75" customHeight="1" x14ac:dyDescent="0.2">
      <c r="A45" s="10"/>
      <c r="B45" s="84" t="s">
        <v>30</v>
      </c>
      <c r="C45" s="84"/>
      <c r="D45" s="84"/>
      <c r="E45" s="84"/>
      <c r="F45" s="84"/>
      <c r="G45" s="84"/>
      <c r="H45" s="84"/>
      <c r="I45" s="84"/>
      <c r="J45" s="14" t="s">
        <v>27</v>
      </c>
      <c r="K45" s="58" t="s">
        <v>30</v>
      </c>
      <c r="L45" s="58" t="s">
        <v>29</v>
      </c>
      <c r="M45" s="85"/>
      <c r="N45" s="85"/>
      <c r="O45" s="85"/>
      <c r="P45" s="85"/>
      <c r="Q45" s="34">
        <f>SUM(Q46:Q48)</f>
        <v>800</v>
      </c>
      <c r="R45" s="34">
        <f>SUM(R46:R48)</f>
        <v>354.40000000000003</v>
      </c>
      <c r="S45" s="50">
        <f>SUM(R45/Q45*100)</f>
        <v>44.300000000000004</v>
      </c>
    </row>
    <row r="46" spans="1:19" ht="41.25" customHeight="1" x14ac:dyDescent="0.2">
      <c r="A46" s="10"/>
      <c r="B46" s="68"/>
      <c r="C46" s="68"/>
      <c r="D46" s="68"/>
      <c r="E46" s="68"/>
      <c r="F46" s="68"/>
      <c r="G46" s="68"/>
      <c r="H46" s="68"/>
      <c r="I46" s="68"/>
      <c r="J46" s="14"/>
      <c r="K46" s="60" t="s">
        <v>159</v>
      </c>
      <c r="L46" s="72" t="s">
        <v>160</v>
      </c>
      <c r="M46" s="69"/>
      <c r="N46" s="69"/>
      <c r="O46" s="69"/>
      <c r="P46" s="69"/>
      <c r="Q46" s="75"/>
      <c r="R46" s="13">
        <v>0.9</v>
      </c>
      <c r="S46" s="50"/>
    </row>
    <row r="47" spans="1:19" ht="38.25" customHeight="1" x14ac:dyDescent="0.2">
      <c r="A47" s="10"/>
      <c r="B47" s="43"/>
      <c r="C47" s="43"/>
      <c r="D47" s="43"/>
      <c r="E47" s="43"/>
      <c r="F47" s="43"/>
      <c r="G47" s="43"/>
      <c r="H47" s="43"/>
      <c r="I47" s="43"/>
      <c r="J47" s="14"/>
      <c r="K47" s="60" t="s">
        <v>142</v>
      </c>
      <c r="L47" s="61" t="s">
        <v>141</v>
      </c>
      <c r="M47" s="44"/>
      <c r="N47" s="44"/>
      <c r="O47" s="44"/>
      <c r="P47" s="44"/>
      <c r="Q47" s="34">
        <v>0</v>
      </c>
      <c r="R47" s="13">
        <v>11.4</v>
      </c>
      <c r="S47" s="34"/>
    </row>
    <row r="48" spans="1:19" ht="46.5" customHeight="1" x14ac:dyDescent="0.2">
      <c r="A48" s="10"/>
      <c r="B48" s="82" t="s">
        <v>28</v>
      </c>
      <c r="C48" s="82"/>
      <c r="D48" s="82"/>
      <c r="E48" s="82"/>
      <c r="F48" s="82"/>
      <c r="G48" s="82"/>
      <c r="H48" s="82"/>
      <c r="I48" s="82"/>
      <c r="J48" s="14" t="s">
        <v>27</v>
      </c>
      <c r="K48" s="59" t="s">
        <v>121</v>
      </c>
      <c r="L48" s="38" t="s">
        <v>120</v>
      </c>
      <c r="M48" s="83"/>
      <c r="N48" s="83"/>
      <c r="O48" s="83"/>
      <c r="P48" s="83"/>
      <c r="Q48" s="13">
        <v>800</v>
      </c>
      <c r="R48" s="31">
        <v>342.1</v>
      </c>
      <c r="S48" s="32"/>
    </row>
    <row r="49" spans="1:19" ht="15" customHeight="1" x14ac:dyDescent="0.2">
      <c r="A49" s="10"/>
      <c r="B49" s="84" t="s">
        <v>26</v>
      </c>
      <c r="C49" s="84"/>
      <c r="D49" s="84"/>
      <c r="E49" s="84"/>
      <c r="F49" s="84"/>
      <c r="G49" s="84"/>
      <c r="H49" s="84"/>
      <c r="I49" s="84"/>
      <c r="J49" s="14" t="s">
        <v>26</v>
      </c>
      <c r="K49" s="58" t="s">
        <v>26</v>
      </c>
      <c r="L49" s="58" t="s">
        <v>25</v>
      </c>
      <c r="M49" s="85"/>
      <c r="N49" s="85"/>
      <c r="O49" s="85"/>
      <c r="P49" s="85"/>
      <c r="Q49" s="34">
        <v>6600</v>
      </c>
      <c r="R49" s="34">
        <v>5620.1</v>
      </c>
      <c r="S49" s="50">
        <f>SUM(R49/Q49*100)</f>
        <v>85.153030303030306</v>
      </c>
    </row>
    <row r="50" spans="1:19" ht="33.75" customHeight="1" x14ac:dyDescent="0.2">
      <c r="A50" s="10"/>
      <c r="B50" s="43"/>
      <c r="C50" s="43"/>
      <c r="D50" s="43"/>
      <c r="E50" s="43"/>
      <c r="F50" s="43"/>
      <c r="G50" s="43"/>
      <c r="H50" s="43"/>
      <c r="I50" s="43"/>
      <c r="J50" s="14"/>
      <c r="K50" s="48" t="s">
        <v>156</v>
      </c>
      <c r="L50" s="38" t="s">
        <v>153</v>
      </c>
      <c r="M50" s="44"/>
      <c r="N50" s="44"/>
      <c r="O50" s="44"/>
      <c r="P50" s="44"/>
      <c r="Q50" s="34">
        <f>SUM(Q51)</f>
        <v>0</v>
      </c>
      <c r="R50" s="34">
        <f>SUM(R51)</f>
        <v>0</v>
      </c>
      <c r="S50" s="32"/>
    </row>
    <row r="51" spans="1:19" ht="24.75" customHeight="1" x14ac:dyDescent="0.2">
      <c r="A51" s="10"/>
      <c r="B51" s="43"/>
      <c r="C51" s="43"/>
      <c r="D51" s="43"/>
      <c r="E51" s="43"/>
      <c r="F51" s="43"/>
      <c r="G51" s="43"/>
      <c r="H51" s="43"/>
      <c r="I51" s="43"/>
      <c r="J51" s="14"/>
      <c r="K51" s="48" t="s">
        <v>155</v>
      </c>
      <c r="L51" s="49" t="s">
        <v>154</v>
      </c>
      <c r="M51" s="44"/>
      <c r="N51" s="44"/>
      <c r="O51" s="44"/>
      <c r="P51" s="44"/>
      <c r="Q51" s="13">
        <v>0</v>
      </c>
      <c r="R51" s="31">
        <v>0</v>
      </c>
      <c r="S51" s="32"/>
    </row>
    <row r="52" spans="1:19" ht="15" customHeight="1" x14ac:dyDescent="0.2">
      <c r="A52" s="10"/>
      <c r="B52" s="86" t="s">
        <v>24</v>
      </c>
      <c r="C52" s="86"/>
      <c r="D52" s="86"/>
      <c r="E52" s="86"/>
      <c r="F52" s="86"/>
      <c r="G52" s="86"/>
      <c r="H52" s="86"/>
      <c r="I52" s="86"/>
      <c r="J52" s="14" t="s">
        <v>24</v>
      </c>
      <c r="K52" s="57" t="s">
        <v>24</v>
      </c>
      <c r="L52" s="57" t="s">
        <v>23</v>
      </c>
      <c r="M52" s="87"/>
      <c r="N52" s="87"/>
      <c r="O52" s="87"/>
      <c r="P52" s="87"/>
      <c r="Q52" s="34">
        <f>Q53+Q71</f>
        <v>1303860.8</v>
      </c>
      <c r="R52" s="34">
        <f>R53+R71+R75+R76</f>
        <v>595081.9</v>
      </c>
      <c r="S52" s="50">
        <f>SUM(R52/Q52*100)</f>
        <v>45.639987029290239</v>
      </c>
    </row>
    <row r="53" spans="1:19" ht="21.75" customHeight="1" x14ac:dyDescent="0.2">
      <c r="A53" s="10"/>
      <c r="B53" s="84" t="s">
        <v>22</v>
      </c>
      <c r="C53" s="84"/>
      <c r="D53" s="84"/>
      <c r="E53" s="84"/>
      <c r="F53" s="84"/>
      <c r="G53" s="84"/>
      <c r="H53" s="84"/>
      <c r="I53" s="84"/>
      <c r="J53" s="14" t="s">
        <v>22</v>
      </c>
      <c r="K53" s="58" t="s">
        <v>22</v>
      </c>
      <c r="L53" s="58" t="s">
        <v>21</v>
      </c>
      <c r="M53" s="85"/>
      <c r="N53" s="85"/>
      <c r="O53" s="85"/>
      <c r="P53" s="85"/>
      <c r="Q53" s="13">
        <v>1284956.2</v>
      </c>
      <c r="R53" s="13">
        <v>588592.9</v>
      </c>
      <c r="S53" s="50">
        <f t="shared" ref="S53:S54" si="0">SUM(R53/Q53*100)</f>
        <v>45.80645628232309</v>
      </c>
    </row>
    <row r="54" spans="1:19" ht="21.75" customHeight="1" x14ac:dyDescent="0.2">
      <c r="A54" s="10"/>
      <c r="B54" s="82" t="s">
        <v>20</v>
      </c>
      <c r="C54" s="82"/>
      <c r="D54" s="82"/>
      <c r="E54" s="82"/>
      <c r="F54" s="82"/>
      <c r="G54" s="82"/>
      <c r="H54" s="82"/>
      <c r="I54" s="82"/>
      <c r="J54" s="14" t="s">
        <v>19</v>
      </c>
      <c r="K54" s="59" t="s">
        <v>123</v>
      </c>
      <c r="L54" s="38" t="s">
        <v>122</v>
      </c>
      <c r="M54" s="83"/>
      <c r="N54" s="83"/>
      <c r="O54" s="83"/>
      <c r="P54" s="83"/>
      <c r="Q54" s="13">
        <v>118119.3</v>
      </c>
      <c r="R54" s="31">
        <v>59059.6</v>
      </c>
      <c r="S54" s="50">
        <f t="shared" si="0"/>
        <v>49.999957669915077</v>
      </c>
    </row>
    <row r="55" spans="1:19" ht="33.75" customHeight="1" x14ac:dyDescent="0.2">
      <c r="A55" s="10"/>
      <c r="B55" s="36"/>
      <c r="C55" s="36"/>
      <c r="D55" s="36"/>
      <c r="E55" s="36"/>
      <c r="F55" s="36"/>
      <c r="G55" s="36"/>
      <c r="H55" s="36"/>
      <c r="I55" s="36"/>
      <c r="J55" s="14"/>
      <c r="K55" s="59" t="s">
        <v>127</v>
      </c>
      <c r="L55" s="38" t="s">
        <v>18</v>
      </c>
      <c r="M55" s="42"/>
      <c r="N55" s="42"/>
      <c r="O55" s="42"/>
      <c r="P55" s="42"/>
      <c r="Q55" s="34">
        <f>SUM(Q56:Q62)</f>
        <v>528420</v>
      </c>
      <c r="R55" s="34">
        <f>SUM(R56:R62)</f>
        <v>186997.6</v>
      </c>
      <c r="S55" s="50">
        <f>SUM(R55/Q55*100)</f>
        <v>35.388062526020967</v>
      </c>
    </row>
    <row r="56" spans="1:19" ht="68.25" customHeight="1" x14ac:dyDescent="0.2">
      <c r="A56" s="10"/>
      <c r="B56" s="66"/>
      <c r="C56" s="66"/>
      <c r="D56" s="66"/>
      <c r="E56" s="66"/>
      <c r="F56" s="66"/>
      <c r="G56" s="66"/>
      <c r="H56" s="66"/>
      <c r="I56" s="66"/>
      <c r="J56" s="14"/>
      <c r="K56" s="59" t="s">
        <v>163</v>
      </c>
      <c r="L56" s="38" t="s">
        <v>125</v>
      </c>
      <c r="M56" s="67"/>
      <c r="N56" s="67"/>
      <c r="O56" s="67"/>
      <c r="P56" s="67"/>
      <c r="Q56" s="13">
        <v>58605.2</v>
      </c>
      <c r="R56" s="31">
        <v>0</v>
      </c>
      <c r="S56" s="32"/>
    </row>
    <row r="57" spans="1:19" ht="68.25" customHeight="1" x14ac:dyDescent="0.2">
      <c r="A57" s="10"/>
      <c r="B57" s="76"/>
      <c r="C57" s="76"/>
      <c r="D57" s="76"/>
      <c r="E57" s="76"/>
      <c r="F57" s="76"/>
      <c r="G57" s="76"/>
      <c r="H57" s="76"/>
      <c r="I57" s="76"/>
      <c r="J57" s="14"/>
      <c r="K57" s="48" t="s">
        <v>148</v>
      </c>
      <c r="L57" s="38" t="s">
        <v>137</v>
      </c>
      <c r="M57" s="77"/>
      <c r="N57" s="77"/>
      <c r="O57" s="77"/>
      <c r="P57" s="77"/>
      <c r="Q57" s="13">
        <v>630</v>
      </c>
      <c r="R57" s="31">
        <v>630</v>
      </c>
      <c r="S57" s="32"/>
    </row>
    <row r="58" spans="1:19" ht="41.25" customHeight="1" x14ac:dyDescent="0.2">
      <c r="A58" s="10"/>
      <c r="B58" s="41"/>
      <c r="C58" s="41"/>
      <c r="D58" s="41"/>
      <c r="E58" s="41"/>
      <c r="F58" s="41"/>
      <c r="G58" s="41"/>
      <c r="H58" s="41"/>
      <c r="I58" s="41"/>
      <c r="J58" s="14"/>
      <c r="K58" s="48" t="s">
        <v>147</v>
      </c>
      <c r="L58" s="38" t="s">
        <v>136</v>
      </c>
      <c r="M58" s="42"/>
      <c r="N58" s="42"/>
      <c r="O58" s="42"/>
      <c r="P58" s="42"/>
      <c r="Q58" s="13">
        <v>37.299999999999997</v>
      </c>
      <c r="R58" s="31">
        <v>37.299999999999997</v>
      </c>
      <c r="S58" s="32"/>
    </row>
    <row r="59" spans="1:19" ht="53.25" customHeight="1" x14ac:dyDescent="0.2">
      <c r="A59" s="10"/>
      <c r="B59" s="66"/>
      <c r="C59" s="66"/>
      <c r="D59" s="66"/>
      <c r="E59" s="66"/>
      <c r="F59" s="66"/>
      <c r="G59" s="66"/>
      <c r="H59" s="66"/>
      <c r="I59" s="66"/>
      <c r="J59" s="14"/>
      <c r="K59" s="73" t="s">
        <v>161</v>
      </c>
      <c r="L59" s="74" t="s">
        <v>162</v>
      </c>
      <c r="M59" s="67"/>
      <c r="N59" s="67"/>
      <c r="O59" s="67"/>
      <c r="P59" s="67"/>
      <c r="Q59" s="13">
        <v>252.9</v>
      </c>
      <c r="R59" s="31">
        <v>252.9</v>
      </c>
      <c r="S59" s="32"/>
    </row>
    <row r="60" spans="1:19" ht="41.25" customHeight="1" x14ac:dyDescent="0.2">
      <c r="A60" s="10"/>
      <c r="B60" s="41"/>
      <c r="C60" s="41"/>
      <c r="D60" s="41"/>
      <c r="E60" s="41"/>
      <c r="F60" s="41"/>
      <c r="G60" s="41"/>
      <c r="H60" s="41"/>
      <c r="I60" s="41"/>
      <c r="J60" s="14"/>
      <c r="K60" s="48" t="s">
        <v>146</v>
      </c>
      <c r="L60" s="49" t="s">
        <v>145</v>
      </c>
      <c r="M60" s="42"/>
      <c r="N60" s="42"/>
      <c r="O60" s="42"/>
      <c r="P60" s="42"/>
      <c r="Q60" s="13">
        <v>13064.1</v>
      </c>
      <c r="R60" s="31"/>
      <c r="S60" s="32"/>
    </row>
    <row r="61" spans="1:19" ht="41.25" customHeight="1" x14ac:dyDescent="0.2">
      <c r="A61" s="10"/>
      <c r="B61" s="76"/>
      <c r="C61" s="76"/>
      <c r="D61" s="76"/>
      <c r="E61" s="76"/>
      <c r="F61" s="76"/>
      <c r="G61" s="76"/>
      <c r="H61" s="76"/>
      <c r="I61" s="76"/>
      <c r="J61" s="14"/>
      <c r="K61" s="59" t="s">
        <v>176</v>
      </c>
      <c r="L61" s="38" t="s">
        <v>124</v>
      </c>
      <c r="M61" s="77"/>
      <c r="N61" s="77"/>
      <c r="O61" s="77"/>
      <c r="P61" s="77"/>
      <c r="Q61" s="13">
        <v>125973.4</v>
      </c>
      <c r="R61" s="31">
        <v>8421.7000000000007</v>
      </c>
      <c r="S61" s="32"/>
    </row>
    <row r="62" spans="1:19" ht="21.75" customHeight="1" x14ac:dyDescent="0.2">
      <c r="A62" s="10"/>
      <c r="B62" s="36"/>
      <c r="C62" s="36"/>
      <c r="D62" s="36"/>
      <c r="E62" s="36"/>
      <c r="F62" s="36"/>
      <c r="G62" s="36"/>
      <c r="H62" s="36"/>
      <c r="I62" s="36"/>
      <c r="J62" s="14"/>
      <c r="K62" s="59" t="s">
        <v>164</v>
      </c>
      <c r="L62" s="38" t="s">
        <v>126</v>
      </c>
      <c r="M62" s="42"/>
      <c r="N62" s="42"/>
      <c r="O62" s="42"/>
      <c r="P62" s="42"/>
      <c r="Q62" s="13">
        <v>329857.09999999998</v>
      </c>
      <c r="R62" s="31">
        <v>177655.7</v>
      </c>
      <c r="S62" s="32"/>
    </row>
    <row r="63" spans="1:19" ht="21.75" customHeight="1" x14ac:dyDescent="0.2">
      <c r="A63" s="10"/>
      <c r="B63" s="82" t="s">
        <v>16</v>
      </c>
      <c r="C63" s="82"/>
      <c r="D63" s="82"/>
      <c r="E63" s="82"/>
      <c r="F63" s="82"/>
      <c r="G63" s="82"/>
      <c r="H63" s="82"/>
      <c r="I63" s="82"/>
      <c r="J63" s="14" t="s">
        <v>17</v>
      </c>
      <c r="K63" s="62" t="s">
        <v>16</v>
      </c>
      <c r="L63" s="62" t="s">
        <v>15</v>
      </c>
      <c r="M63" s="83"/>
      <c r="N63" s="83"/>
      <c r="O63" s="83"/>
      <c r="P63" s="83"/>
      <c r="Q63" s="34">
        <f>SUM(Q64:Q67)</f>
        <v>634249.99999999988</v>
      </c>
      <c r="R63" s="34">
        <f>SUM(R64:R67)</f>
        <v>338588.8</v>
      </c>
      <c r="S63" s="50">
        <f>SUM(R63/Q63*100)</f>
        <v>53.384122979897519</v>
      </c>
    </row>
    <row r="64" spans="1:19" ht="40.5" customHeight="1" x14ac:dyDescent="0.2">
      <c r="A64" s="10"/>
      <c r="B64" s="66"/>
      <c r="C64" s="66"/>
      <c r="D64" s="66"/>
      <c r="E64" s="66"/>
      <c r="F64" s="66"/>
      <c r="G64" s="66"/>
      <c r="H64" s="66"/>
      <c r="I64" s="66"/>
      <c r="J64" s="14"/>
      <c r="K64" s="73" t="s">
        <v>166</v>
      </c>
      <c r="L64" s="74" t="s">
        <v>129</v>
      </c>
      <c r="M64" s="67"/>
      <c r="N64" s="67"/>
      <c r="O64" s="67"/>
      <c r="P64" s="67"/>
      <c r="Q64" s="13">
        <v>628226.9</v>
      </c>
      <c r="R64" s="13">
        <v>337085.4</v>
      </c>
      <c r="S64" s="50"/>
    </row>
    <row r="65" spans="1:19" ht="47.25" customHeight="1" x14ac:dyDescent="0.2">
      <c r="A65" s="10"/>
      <c r="B65" s="41"/>
      <c r="C65" s="41"/>
      <c r="D65" s="41"/>
      <c r="E65" s="41"/>
      <c r="F65" s="41"/>
      <c r="G65" s="41"/>
      <c r="H65" s="41"/>
      <c r="I65" s="41"/>
      <c r="J65" s="14"/>
      <c r="K65" s="48" t="s">
        <v>144</v>
      </c>
      <c r="L65" s="49" t="s">
        <v>143</v>
      </c>
      <c r="M65" s="42"/>
      <c r="N65" s="42"/>
      <c r="O65" s="42"/>
      <c r="P65" s="42"/>
      <c r="Q65" s="13">
        <v>4966.7</v>
      </c>
      <c r="R65" s="13">
        <v>993.3</v>
      </c>
      <c r="S65" s="13"/>
    </row>
    <row r="66" spans="1:19" ht="38.25" customHeight="1" x14ac:dyDescent="0.2">
      <c r="A66" s="10"/>
      <c r="B66" s="36"/>
      <c r="C66" s="36"/>
      <c r="D66" s="36"/>
      <c r="E66" s="36"/>
      <c r="F66" s="36"/>
      <c r="G66" s="36"/>
      <c r="H66" s="36"/>
      <c r="I66" s="36"/>
      <c r="J66" s="14"/>
      <c r="K66" s="59" t="s">
        <v>165</v>
      </c>
      <c r="L66" s="38" t="s">
        <v>128</v>
      </c>
      <c r="M66" s="42"/>
      <c r="N66" s="42"/>
      <c r="O66" s="42"/>
      <c r="P66" s="42"/>
      <c r="Q66" s="13">
        <v>1020.2</v>
      </c>
      <c r="R66" s="31">
        <v>510.1</v>
      </c>
      <c r="S66" s="32"/>
    </row>
    <row r="67" spans="1:19" ht="38.25" customHeight="1" x14ac:dyDescent="0.2">
      <c r="A67" s="10"/>
      <c r="B67" s="41"/>
      <c r="C67" s="41"/>
      <c r="D67" s="41"/>
      <c r="E67" s="41"/>
      <c r="F67" s="41"/>
      <c r="G67" s="41"/>
      <c r="H67" s="41"/>
      <c r="I67" s="41"/>
      <c r="J67" s="14"/>
      <c r="K67" s="59" t="s">
        <v>139</v>
      </c>
      <c r="L67" s="61" t="s">
        <v>140</v>
      </c>
      <c r="M67" s="42"/>
      <c r="N67" s="42"/>
      <c r="O67" s="42"/>
      <c r="P67" s="42"/>
      <c r="Q67" s="13">
        <v>36.200000000000003</v>
      </c>
      <c r="R67" s="31"/>
      <c r="S67" s="32"/>
    </row>
    <row r="68" spans="1:19" ht="15" customHeight="1" x14ac:dyDescent="0.2">
      <c r="A68" s="10"/>
      <c r="B68" s="82" t="s">
        <v>13</v>
      </c>
      <c r="C68" s="82"/>
      <c r="D68" s="82"/>
      <c r="E68" s="82"/>
      <c r="F68" s="82"/>
      <c r="G68" s="82"/>
      <c r="H68" s="82"/>
      <c r="I68" s="82"/>
      <c r="J68" s="14" t="s">
        <v>14</v>
      </c>
      <c r="K68" s="62" t="s">
        <v>13</v>
      </c>
      <c r="L68" s="62" t="s">
        <v>12</v>
      </c>
      <c r="M68" s="83"/>
      <c r="N68" s="83"/>
      <c r="O68" s="83"/>
      <c r="P68" s="83"/>
      <c r="Q68" s="34">
        <f>SUM(Q69:Q70)</f>
        <v>4166.8999999999996</v>
      </c>
      <c r="R68" s="34">
        <f>SUM(R69:R70)</f>
        <v>3946.9</v>
      </c>
      <c r="S68" s="50">
        <f>SUM(R68/Q68*100)</f>
        <v>94.720295663442855</v>
      </c>
    </row>
    <row r="69" spans="1:19" ht="53.25" customHeight="1" x14ac:dyDescent="0.2">
      <c r="A69" s="10"/>
      <c r="B69" s="82" t="s">
        <v>11</v>
      </c>
      <c r="C69" s="82"/>
      <c r="D69" s="82"/>
      <c r="E69" s="82"/>
      <c r="F69" s="82"/>
      <c r="G69" s="82"/>
      <c r="H69" s="82"/>
      <c r="I69" s="82"/>
      <c r="J69" s="14" t="s">
        <v>10</v>
      </c>
      <c r="K69" s="59" t="s">
        <v>167</v>
      </c>
      <c r="L69" s="38" t="s">
        <v>130</v>
      </c>
      <c r="M69" s="83"/>
      <c r="N69" s="83"/>
      <c r="O69" s="83"/>
      <c r="P69" s="83"/>
      <c r="Q69" s="13">
        <v>220</v>
      </c>
      <c r="R69" s="31"/>
      <c r="S69" s="32"/>
    </row>
    <row r="70" spans="1:19" ht="31.5" customHeight="1" x14ac:dyDescent="0.2">
      <c r="A70" s="10"/>
      <c r="B70" s="82" t="s">
        <v>9</v>
      </c>
      <c r="C70" s="82"/>
      <c r="D70" s="82"/>
      <c r="E70" s="82"/>
      <c r="F70" s="82"/>
      <c r="G70" s="82"/>
      <c r="H70" s="82"/>
      <c r="I70" s="82"/>
      <c r="J70" s="14" t="s">
        <v>8</v>
      </c>
      <c r="K70" s="59" t="s">
        <v>168</v>
      </c>
      <c r="L70" s="38" t="s">
        <v>131</v>
      </c>
      <c r="M70" s="83"/>
      <c r="N70" s="83"/>
      <c r="O70" s="83"/>
      <c r="P70" s="83"/>
      <c r="Q70" s="13">
        <v>3946.9</v>
      </c>
      <c r="R70" s="31">
        <v>3946.9</v>
      </c>
      <c r="S70" s="32"/>
    </row>
    <row r="71" spans="1:19" ht="15" customHeight="1" x14ac:dyDescent="0.2">
      <c r="A71" s="10"/>
      <c r="B71" s="84" t="s">
        <v>7</v>
      </c>
      <c r="C71" s="84"/>
      <c r="D71" s="84"/>
      <c r="E71" s="84"/>
      <c r="F71" s="84"/>
      <c r="G71" s="84"/>
      <c r="H71" s="84"/>
      <c r="I71" s="84"/>
      <c r="J71" s="14" t="s">
        <v>3</v>
      </c>
      <c r="K71" s="58" t="s">
        <v>7</v>
      </c>
      <c r="L71" s="58" t="s">
        <v>6</v>
      </c>
      <c r="M71" s="85"/>
      <c r="N71" s="85"/>
      <c r="O71" s="85"/>
      <c r="P71" s="85"/>
      <c r="Q71" s="34">
        <f>SUM(Q72:Q73)</f>
        <v>18904.599999999999</v>
      </c>
      <c r="R71" s="34">
        <f t="shared" ref="R71" si="1">SUM(R72:R73)</f>
        <v>17561.399999999998</v>
      </c>
      <c r="S71" s="50">
        <v>1.2</v>
      </c>
    </row>
    <row r="72" spans="1:19" ht="33" customHeight="1" x14ac:dyDescent="0.2">
      <c r="A72" s="10"/>
      <c r="B72" s="37"/>
      <c r="C72" s="37"/>
      <c r="D72" s="37"/>
      <c r="E72" s="37"/>
      <c r="F72" s="37"/>
      <c r="G72" s="37"/>
      <c r="H72" s="37"/>
      <c r="I72" s="37"/>
      <c r="J72" s="14"/>
      <c r="K72" s="59" t="s">
        <v>133</v>
      </c>
      <c r="L72" s="38" t="s">
        <v>132</v>
      </c>
      <c r="M72" s="44"/>
      <c r="N72" s="44"/>
      <c r="O72" s="44"/>
      <c r="P72" s="44"/>
      <c r="Q72" s="13">
        <v>200</v>
      </c>
      <c r="R72" s="31">
        <v>40.799999999999997</v>
      </c>
      <c r="S72" s="32"/>
    </row>
    <row r="73" spans="1:19" ht="29.25" customHeight="1" x14ac:dyDescent="0.2">
      <c r="A73" s="10"/>
      <c r="B73" s="82" t="s">
        <v>5</v>
      </c>
      <c r="C73" s="82"/>
      <c r="D73" s="82"/>
      <c r="E73" s="82"/>
      <c r="F73" s="82"/>
      <c r="G73" s="82"/>
      <c r="H73" s="82"/>
      <c r="I73" s="82"/>
      <c r="J73" s="14" t="s">
        <v>3</v>
      </c>
      <c r="K73" s="59" t="s">
        <v>134</v>
      </c>
      <c r="L73" s="38" t="s">
        <v>4</v>
      </c>
      <c r="M73" s="83"/>
      <c r="N73" s="83"/>
      <c r="O73" s="83"/>
      <c r="P73" s="83"/>
      <c r="Q73" s="13">
        <v>18704.599999999999</v>
      </c>
      <c r="R73" s="31">
        <v>17520.599999999999</v>
      </c>
      <c r="S73" s="32"/>
    </row>
    <row r="74" spans="1:19" ht="409.6" hidden="1" customHeight="1" x14ac:dyDescent="0.2">
      <c r="A74" s="10"/>
      <c r="B74" s="12"/>
      <c r="C74" s="12"/>
      <c r="D74" s="12"/>
      <c r="E74" s="12"/>
      <c r="F74" s="12"/>
      <c r="G74" s="12"/>
      <c r="H74" s="12"/>
      <c r="I74" s="12"/>
      <c r="J74" s="51" t="s">
        <v>2</v>
      </c>
      <c r="K74" s="11" t="s">
        <v>1</v>
      </c>
      <c r="L74" s="11" t="s">
        <v>1</v>
      </c>
      <c r="M74" s="25"/>
      <c r="N74" s="63"/>
      <c r="O74" s="63"/>
      <c r="P74" s="63"/>
      <c r="Q74" s="25"/>
      <c r="R74" s="31"/>
      <c r="S74" s="32"/>
    </row>
    <row r="75" spans="1:19" ht="43.5" customHeight="1" x14ac:dyDescent="0.2">
      <c r="A75" s="10"/>
      <c r="B75" s="46"/>
      <c r="C75" s="46"/>
      <c r="D75" s="46"/>
      <c r="E75" s="46"/>
      <c r="F75" s="46"/>
      <c r="G75" s="46"/>
      <c r="H75" s="46"/>
      <c r="I75" s="46"/>
      <c r="J75" s="47"/>
      <c r="K75" s="48" t="s">
        <v>152</v>
      </c>
      <c r="L75" s="49" t="s">
        <v>151</v>
      </c>
      <c r="M75" s="25"/>
      <c r="N75" s="63"/>
      <c r="O75" s="63"/>
      <c r="P75" s="63"/>
      <c r="Q75" s="25"/>
      <c r="R75" s="31">
        <v>2108.1999999999998</v>
      </c>
      <c r="S75" s="32"/>
    </row>
    <row r="76" spans="1:19" ht="43.5" customHeight="1" x14ac:dyDescent="0.2">
      <c r="A76" s="10"/>
      <c r="B76" s="46"/>
      <c r="C76" s="46"/>
      <c r="D76" s="46"/>
      <c r="E76" s="46"/>
      <c r="F76" s="46"/>
      <c r="G76" s="46"/>
      <c r="H76" s="46"/>
      <c r="I76" s="46"/>
      <c r="J76" s="47"/>
      <c r="K76" s="48" t="s">
        <v>150</v>
      </c>
      <c r="L76" s="49" t="s">
        <v>149</v>
      </c>
      <c r="M76" s="25"/>
      <c r="N76" s="63"/>
      <c r="O76" s="63"/>
      <c r="P76" s="63"/>
      <c r="Q76" s="25"/>
      <c r="R76" s="31">
        <v>-13180.6</v>
      </c>
      <c r="S76" s="32"/>
    </row>
    <row r="77" spans="1:19" ht="15" customHeight="1" thickBot="1" x14ac:dyDescent="0.25">
      <c r="A77" s="10"/>
      <c r="B77" s="9"/>
      <c r="C77" s="9"/>
      <c r="D77" s="9"/>
      <c r="E77" s="9"/>
      <c r="F77" s="9"/>
      <c r="G77" s="9"/>
      <c r="H77" s="9"/>
      <c r="I77" s="9"/>
      <c r="J77" s="8"/>
      <c r="K77" s="64" t="s">
        <v>0</v>
      </c>
      <c r="L77" s="64"/>
      <c r="M77" s="26"/>
      <c r="N77" s="65">
        <v>0</v>
      </c>
      <c r="O77" s="65">
        <v>0</v>
      </c>
      <c r="P77" s="65">
        <v>0</v>
      </c>
      <c r="Q77" s="26">
        <f>SUM(Q11+Q52)</f>
        <v>1494902.7000000002</v>
      </c>
      <c r="R77" s="26">
        <f>SUM(R11+R52)</f>
        <v>691898.8</v>
      </c>
      <c r="S77" s="50">
        <f>SUM(R77/Q77*100)</f>
        <v>46.2838685086327</v>
      </c>
    </row>
    <row r="78" spans="1:19" ht="11.25" customHeight="1" x14ac:dyDescent="0.2">
      <c r="A78" s="7"/>
      <c r="B78" s="7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3"/>
      <c r="R78" s="2"/>
    </row>
    <row r="79" spans="1:19" ht="11.25" customHeight="1" x14ac:dyDescent="0.2">
      <c r="A79" s="7"/>
      <c r="B79" s="7"/>
      <c r="C79" s="4"/>
      <c r="D79" s="4"/>
      <c r="E79" s="4"/>
      <c r="F79" s="4"/>
      <c r="G79" s="4"/>
      <c r="H79" s="4"/>
      <c r="I79" s="4"/>
      <c r="J79" s="4"/>
      <c r="K79" s="4"/>
      <c r="L79" s="6"/>
      <c r="M79" s="4"/>
      <c r="N79" s="4"/>
      <c r="O79" s="4"/>
      <c r="P79" s="4"/>
      <c r="Q79" s="3"/>
      <c r="R79" s="2"/>
    </row>
    <row r="80" spans="1:19" ht="11.25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5"/>
      <c r="M80" s="4"/>
      <c r="N80" s="4"/>
      <c r="O80" s="4"/>
      <c r="P80" s="4"/>
      <c r="Q80" s="3"/>
      <c r="R80" s="2"/>
    </row>
  </sheetData>
  <mergeCells count="66">
    <mergeCell ref="S9:S10"/>
    <mergeCell ref="B35:I35"/>
    <mergeCell ref="M35:P35"/>
    <mergeCell ref="B11:I11"/>
    <mergeCell ref="M11:P11"/>
    <mergeCell ref="B12:I12"/>
    <mergeCell ref="M12:P12"/>
    <mergeCell ref="B18:I18"/>
    <mergeCell ref="M18:P18"/>
    <mergeCell ref="B23:I23"/>
    <mergeCell ref="M23:P23"/>
    <mergeCell ref="B28:I28"/>
    <mergeCell ref="M28:P28"/>
    <mergeCell ref="B27:I27"/>
    <mergeCell ref="M27:P27"/>
    <mergeCell ref="B45:I45"/>
    <mergeCell ref="M45:P45"/>
    <mergeCell ref="B49:I49"/>
    <mergeCell ref="M49:P49"/>
    <mergeCell ref="R9:R10"/>
    <mergeCell ref="B19:I19"/>
    <mergeCell ref="M19:P19"/>
    <mergeCell ref="B25:I25"/>
    <mergeCell ref="M25:P25"/>
    <mergeCell ref="B26:I26"/>
    <mergeCell ref="M26:P26"/>
    <mergeCell ref="B73:I73"/>
    <mergeCell ref="M73:P73"/>
    <mergeCell ref="B69:I69"/>
    <mergeCell ref="M69:P69"/>
    <mergeCell ref="B70:I70"/>
    <mergeCell ref="M70:P70"/>
    <mergeCell ref="B71:I71"/>
    <mergeCell ref="M71:P71"/>
    <mergeCell ref="B63:I63"/>
    <mergeCell ref="M63:P63"/>
    <mergeCell ref="B68:I68"/>
    <mergeCell ref="M68:P68"/>
    <mergeCell ref="Q9:Q10"/>
    <mergeCell ref="B48:I48"/>
    <mergeCell ref="M48:P48"/>
    <mergeCell ref="B42:I42"/>
    <mergeCell ref="M42:P42"/>
    <mergeCell ref="B43:I43"/>
    <mergeCell ref="M43:P43"/>
    <mergeCell ref="B41:I41"/>
    <mergeCell ref="M41:P41"/>
    <mergeCell ref="B29:I29"/>
    <mergeCell ref="B13:I13"/>
    <mergeCell ref="M13:P13"/>
    <mergeCell ref="K4:Q4"/>
    <mergeCell ref="B54:I54"/>
    <mergeCell ref="M54:P54"/>
    <mergeCell ref="B30:I30"/>
    <mergeCell ref="M30:P30"/>
    <mergeCell ref="B31:I31"/>
    <mergeCell ref="M31:P31"/>
    <mergeCell ref="B36:I36"/>
    <mergeCell ref="M36:P36"/>
    <mergeCell ref="B44:I44"/>
    <mergeCell ref="M44:P44"/>
    <mergeCell ref="B52:I52"/>
    <mergeCell ref="M52:P52"/>
    <mergeCell ref="B53:I53"/>
    <mergeCell ref="M53:P53"/>
    <mergeCell ref="M29:P29"/>
  </mergeCells>
  <pageMargins left="0.39370078740157483" right="0.39370078740157483" top="0.19685039370078741" bottom="0.39370078740157483" header="0.19685039370078741" footer="0.11811023622047245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 по доходам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Шевчук</cp:lastModifiedBy>
  <cp:lastPrinted>2019-04-10T04:36:07Z</cp:lastPrinted>
  <dcterms:created xsi:type="dcterms:W3CDTF">2015-11-21T10:56:51Z</dcterms:created>
  <dcterms:modified xsi:type="dcterms:W3CDTF">2019-07-11T05:41:25Z</dcterms:modified>
</cp:coreProperties>
</file>